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DAS TRANSFERÊNCIAS AOS MUNICIPIOS\2023\NOVO SITE\"/>
    </mc:Choice>
  </mc:AlternateContent>
  <bookViews>
    <workbookView xWindow="0" yWindow="0" windowWidth="19440" windowHeight="11040" tabRatio="855" activeTab="12"/>
  </bookViews>
  <sheets>
    <sheet name="01" sheetId="14" r:id="rId1"/>
    <sheet name="02" sheetId="15" r:id="rId2"/>
    <sheet name="03" sheetId="16" r:id="rId3"/>
    <sheet name="04" sheetId="17" r:id="rId4"/>
    <sheet name="05" sheetId="18" r:id="rId5"/>
    <sheet name="06" sheetId="19" r:id="rId6"/>
    <sheet name="07" sheetId="20" r:id="rId7"/>
    <sheet name="08" sheetId="21" r:id="rId8"/>
    <sheet name="09" sheetId="22" r:id="rId9"/>
    <sheet name="10" sheetId="23" r:id="rId10"/>
    <sheet name="11" sheetId="24" r:id="rId11"/>
    <sheet name="12" sheetId="28" r:id="rId12"/>
    <sheet name="2023" sheetId="25" r:id="rId13"/>
  </sheets>
  <definedNames>
    <definedName name="_xlnm.Print_Area" localSheetId="0">'01'!$A$1:$I$90</definedName>
    <definedName name="_xlnm.Print_Area" localSheetId="1">'02'!$A$1:$I$90</definedName>
    <definedName name="_xlnm.Print_Area" localSheetId="2">'03'!$A$1:$K$90</definedName>
    <definedName name="_xlnm.Print_Area" localSheetId="3">'04'!$A$1:$K$90</definedName>
    <definedName name="_xlnm.Print_Area" localSheetId="4">'05'!$A$1:$I$90</definedName>
    <definedName name="_xlnm.Print_Area" localSheetId="5">'06'!$A$1:$I$90</definedName>
    <definedName name="_xlnm.Print_Area" localSheetId="6">'07'!$A$1:$K$90</definedName>
    <definedName name="_xlnm.Print_Area" localSheetId="7">'08'!$A$1:$K$90</definedName>
    <definedName name="_xlnm.Print_Area" localSheetId="8">'09'!$A$1:$K$90</definedName>
    <definedName name="_xlnm.Print_Area" localSheetId="9">'10'!$A$1:$K$90</definedName>
    <definedName name="_xlnm.Print_Area" localSheetId="10">'11'!$A$1:$K$90</definedName>
    <definedName name="_xlnm.Print_Area" localSheetId="11">'12'!$A$1:$M$90</definedName>
    <definedName name="_xlnm.Print_Area" localSheetId="12">'2023'!$A$1:$M$193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25" l="1"/>
  <c r="M88" i="25"/>
  <c r="L88" i="25"/>
  <c r="K88" i="25"/>
  <c r="J88" i="25"/>
  <c r="I88" i="25"/>
  <c r="H88" i="25"/>
  <c r="G88" i="25"/>
  <c r="F88" i="25"/>
  <c r="E88" i="25"/>
  <c r="D88" i="25"/>
  <c r="C88" i="25"/>
  <c r="M87" i="25"/>
  <c r="L87" i="25"/>
  <c r="K87" i="25"/>
  <c r="J87" i="25"/>
  <c r="I87" i="25"/>
  <c r="H87" i="25"/>
  <c r="G87" i="25"/>
  <c r="F87" i="25"/>
  <c r="E87" i="25"/>
  <c r="D87" i="25"/>
  <c r="C87" i="25"/>
  <c r="M86" i="25"/>
  <c r="L86" i="25"/>
  <c r="K86" i="25"/>
  <c r="J86" i="25"/>
  <c r="I86" i="25"/>
  <c r="H86" i="25"/>
  <c r="G86" i="25"/>
  <c r="F86" i="25"/>
  <c r="E86" i="25"/>
  <c r="D86" i="25"/>
  <c r="C86" i="25"/>
  <c r="M85" i="25"/>
  <c r="L85" i="25"/>
  <c r="K85" i="25"/>
  <c r="J85" i="25"/>
  <c r="I85" i="25"/>
  <c r="H85" i="25"/>
  <c r="G85" i="25"/>
  <c r="F85" i="25"/>
  <c r="E85" i="25"/>
  <c r="D85" i="25"/>
  <c r="C85" i="25"/>
  <c r="M84" i="25"/>
  <c r="L84" i="25"/>
  <c r="K84" i="25"/>
  <c r="J84" i="25"/>
  <c r="I84" i="25"/>
  <c r="H84" i="25"/>
  <c r="G84" i="25"/>
  <c r="F84" i="25"/>
  <c r="E84" i="25"/>
  <c r="D84" i="25"/>
  <c r="C84" i="25"/>
  <c r="M83" i="25"/>
  <c r="L83" i="25"/>
  <c r="K83" i="25"/>
  <c r="J83" i="25"/>
  <c r="I83" i="25"/>
  <c r="H83" i="25"/>
  <c r="G83" i="25"/>
  <c r="F83" i="25"/>
  <c r="E83" i="25"/>
  <c r="D83" i="25"/>
  <c r="C83" i="25"/>
  <c r="M82" i="25"/>
  <c r="L82" i="25"/>
  <c r="K82" i="25"/>
  <c r="J82" i="25"/>
  <c r="I82" i="25"/>
  <c r="H82" i="25"/>
  <c r="G82" i="25"/>
  <c r="F82" i="25"/>
  <c r="E82" i="25"/>
  <c r="D82" i="25"/>
  <c r="C82" i="25"/>
  <c r="M81" i="25"/>
  <c r="L81" i="25"/>
  <c r="K81" i="25"/>
  <c r="J81" i="25"/>
  <c r="I81" i="25"/>
  <c r="H81" i="25"/>
  <c r="G81" i="25"/>
  <c r="F81" i="25"/>
  <c r="E81" i="25"/>
  <c r="D81" i="25"/>
  <c r="C81" i="25"/>
  <c r="M80" i="25"/>
  <c r="L80" i="25"/>
  <c r="K80" i="25"/>
  <c r="J80" i="25"/>
  <c r="I80" i="25"/>
  <c r="H80" i="25"/>
  <c r="G80" i="25"/>
  <c r="F80" i="25"/>
  <c r="E80" i="25"/>
  <c r="D80" i="25"/>
  <c r="C80" i="25"/>
  <c r="M79" i="25"/>
  <c r="L79" i="25"/>
  <c r="K79" i="25"/>
  <c r="J79" i="25"/>
  <c r="I79" i="25"/>
  <c r="H79" i="25"/>
  <c r="G79" i="25"/>
  <c r="F79" i="25"/>
  <c r="E79" i="25"/>
  <c r="D79" i="25"/>
  <c r="C79" i="25"/>
  <c r="M78" i="25"/>
  <c r="L78" i="25"/>
  <c r="K78" i="25"/>
  <c r="J78" i="25"/>
  <c r="I78" i="25"/>
  <c r="H78" i="25"/>
  <c r="G78" i="25"/>
  <c r="F78" i="25"/>
  <c r="E78" i="25"/>
  <c r="D78" i="25"/>
  <c r="C78" i="25"/>
  <c r="M77" i="25"/>
  <c r="L77" i="25"/>
  <c r="K77" i="25"/>
  <c r="J77" i="25"/>
  <c r="I77" i="25"/>
  <c r="H77" i="25"/>
  <c r="G77" i="25"/>
  <c r="F77" i="25"/>
  <c r="E77" i="25"/>
  <c r="D77" i="25"/>
  <c r="C77" i="25"/>
  <c r="M76" i="25"/>
  <c r="L76" i="25"/>
  <c r="K76" i="25"/>
  <c r="J76" i="25"/>
  <c r="I76" i="25"/>
  <c r="H76" i="25"/>
  <c r="G76" i="25"/>
  <c r="F76" i="25"/>
  <c r="E76" i="25"/>
  <c r="D76" i="25"/>
  <c r="C76" i="25"/>
  <c r="M75" i="25"/>
  <c r="L75" i="25"/>
  <c r="K75" i="25"/>
  <c r="J75" i="25"/>
  <c r="I75" i="25"/>
  <c r="H75" i="25"/>
  <c r="G75" i="25"/>
  <c r="F75" i="25"/>
  <c r="E75" i="25"/>
  <c r="D75" i="25"/>
  <c r="C75" i="25"/>
  <c r="M74" i="25"/>
  <c r="L74" i="25"/>
  <c r="K74" i="25"/>
  <c r="J74" i="25"/>
  <c r="I74" i="25"/>
  <c r="H74" i="25"/>
  <c r="G74" i="25"/>
  <c r="F74" i="25"/>
  <c r="E74" i="25"/>
  <c r="D74" i="25"/>
  <c r="C74" i="25"/>
  <c r="M73" i="25"/>
  <c r="L73" i="25"/>
  <c r="K73" i="25"/>
  <c r="J73" i="25"/>
  <c r="I73" i="25"/>
  <c r="H73" i="25"/>
  <c r="G73" i="25"/>
  <c r="F73" i="25"/>
  <c r="E73" i="25"/>
  <c r="D73" i="25"/>
  <c r="C73" i="25"/>
  <c r="M72" i="25"/>
  <c r="L72" i="25"/>
  <c r="K72" i="25"/>
  <c r="J72" i="25"/>
  <c r="I72" i="25"/>
  <c r="H72" i="25"/>
  <c r="G72" i="25"/>
  <c r="F72" i="25"/>
  <c r="E72" i="25"/>
  <c r="D72" i="25"/>
  <c r="C72" i="25"/>
  <c r="M71" i="25"/>
  <c r="L71" i="25"/>
  <c r="K71" i="25"/>
  <c r="J71" i="25"/>
  <c r="I71" i="25"/>
  <c r="H71" i="25"/>
  <c r="G71" i="25"/>
  <c r="F71" i="25"/>
  <c r="E71" i="25"/>
  <c r="D71" i="25"/>
  <c r="C71" i="25"/>
  <c r="M70" i="25"/>
  <c r="L70" i="25"/>
  <c r="K70" i="25"/>
  <c r="J70" i="25"/>
  <c r="I70" i="25"/>
  <c r="H70" i="25"/>
  <c r="G70" i="25"/>
  <c r="F70" i="25"/>
  <c r="E70" i="25"/>
  <c r="D70" i="25"/>
  <c r="C70" i="25"/>
  <c r="M69" i="25"/>
  <c r="L69" i="25"/>
  <c r="K69" i="25"/>
  <c r="J69" i="25"/>
  <c r="I69" i="25"/>
  <c r="H69" i="25"/>
  <c r="G69" i="25"/>
  <c r="F69" i="25"/>
  <c r="E69" i="25"/>
  <c r="D69" i="25"/>
  <c r="C69" i="25"/>
  <c r="M68" i="25"/>
  <c r="L68" i="25"/>
  <c r="K68" i="25"/>
  <c r="J68" i="25"/>
  <c r="I68" i="25"/>
  <c r="H68" i="25"/>
  <c r="G68" i="25"/>
  <c r="F68" i="25"/>
  <c r="E68" i="25"/>
  <c r="D68" i="25"/>
  <c r="C68" i="25"/>
  <c r="M67" i="25"/>
  <c r="L67" i="25"/>
  <c r="K67" i="25"/>
  <c r="J67" i="25"/>
  <c r="I67" i="25"/>
  <c r="H67" i="25"/>
  <c r="G67" i="25"/>
  <c r="F67" i="25"/>
  <c r="E67" i="25"/>
  <c r="D67" i="25"/>
  <c r="C67" i="25"/>
  <c r="M66" i="25"/>
  <c r="L66" i="25"/>
  <c r="K66" i="25"/>
  <c r="J66" i="25"/>
  <c r="I66" i="25"/>
  <c r="H66" i="25"/>
  <c r="G66" i="25"/>
  <c r="F66" i="25"/>
  <c r="E66" i="25"/>
  <c r="D66" i="25"/>
  <c r="C66" i="25"/>
  <c r="M65" i="25"/>
  <c r="L65" i="25"/>
  <c r="K65" i="25"/>
  <c r="J65" i="25"/>
  <c r="I65" i="25"/>
  <c r="H65" i="25"/>
  <c r="G65" i="25"/>
  <c r="F65" i="25"/>
  <c r="E65" i="25"/>
  <c r="D65" i="25"/>
  <c r="C65" i="25"/>
  <c r="M64" i="25"/>
  <c r="L64" i="25"/>
  <c r="K64" i="25"/>
  <c r="J64" i="25"/>
  <c r="I64" i="25"/>
  <c r="H64" i="25"/>
  <c r="G64" i="25"/>
  <c r="F64" i="25"/>
  <c r="E64" i="25"/>
  <c r="D64" i="25"/>
  <c r="C64" i="25"/>
  <c r="M63" i="25"/>
  <c r="L63" i="25"/>
  <c r="K63" i="25"/>
  <c r="J63" i="25"/>
  <c r="I63" i="25"/>
  <c r="H63" i="25"/>
  <c r="G63" i="25"/>
  <c r="F63" i="25"/>
  <c r="E63" i="25"/>
  <c r="D63" i="25"/>
  <c r="C63" i="25"/>
  <c r="M62" i="25"/>
  <c r="L62" i="25"/>
  <c r="K62" i="25"/>
  <c r="J62" i="25"/>
  <c r="I62" i="25"/>
  <c r="H62" i="25"/>
  <c r="G62" i="25"/>
  <c r="F62" i="25"/>
  <c r="E62" i="25"/>
  <c r="D62" i="25"/>
  <c r="C62" i="25"/>
  <c r="M61" i="25"/>
  <c r="L61" i="25"/>
  <c r="K61" i="25"/>
  <c r="J61" i="25"/>
  <c r="I61" i="25"/>
  <c r="H61" i="25"/>
  <c r="G61" i="25"/>
  <c r="F61" i="25"/>
  <c r="E61" i="25"/>
  <c r="D61" i="25"/>
  <c r="C61" i="25"/>
  <c r="M60" i="25"/>
  <c r="L60" i="25"/>
  <c r="K60" i="25"/>
  <c r="J60" i="25"/>
  <c r="I60" i="25"/>
  <c r="H60" i="25"/>
  <c r="G60" i="25"/>
  <c r="F60" i="25"/>
  <c r="E60" i="25"/>
  <c r="D60" i="25"/>
  <c r="C60" i="25"/>
  <c r="M59" i="25"/>
  <c r="L59" i="25"/>
  <c r="K59" i="25"/>
  <c r="J59" i="25"/>
  <c r="I59" i="25"/>
  <c r="H59" i="25"/>
  <c r="G59" i="25"/>
  <c r="F59" i="25"/>
  <c r="E59" i="25"/>
  <c r="D59" i="25"/>
  <c r="C59" i="25"/>
  <c r="M58" i="25"/>
  <c r="L58" i="25"/>
  <c r="K58" i="25"/>
  <c r="J58" i="25"/>
  <c r="I58" i="25"/>
  <c r="H58" i="25"/>
  <c r="G58" i="25"/>
  <c r="F58" i="25"/>
  <c r="E58" i="25"/>
  <c r="D58" i="25"/>
  <c r="C58" i="25"/>
  <c r="M57" i="25"/>
  <c r="L57" i="25"/>
  <c r="K57" i="25"/>
  <c r="J57" i="25"/>
  <c r="I57" i="25"/>
  <c r="H57" i="25"/>
  <c r="G57" i="25"/>
  <c r="F57" i="25"/>
  <c r="E57" i="25"/>
  <c r="D57" i="25"/>
  <c r="C57" i="25"/>
  <c r="M56" i="25"/>
  <c r="L56" i="25"/>
  <c r="K56" i="25"/>
  <c r="J56" i="25"/>
  <c r="I56" i="25"/>
  <c r="H56" i="25"/>
  <c r="G56" i="25"/>
  <c r="F56" i="25"/>
  <c r="E56" i="25"/>
  <c r="D56" i="25"/>
  <c r="C56" i="25"/>
  <c r="M55" i="25"/>
  <c r="L55" i="25"/>
  <c r="K55" i="25"/>
  <c r="J55" i="25"/>
  <c r="I55" i="25"/>
  <c r="H55" i="25"/>
  <c r="G55" i="25"/>
  <c r="F55" i="25"/>
  <c r="E55" i="25"/>
  <c r="D55" i="25"/>
  <c r="C55" i="25"/>
  <c r="M54" i="25"/>
  <c r="L54" i="25"/>
  <c r="K54" i="25"/>
  <c r="J54" i="25"/>
  <c r="I54" i="25"/>
  <c r="H54" i="25"/>
  <c r="G54" i="25"/>
  <c r="F54" i="25"/>
  <c r="E54" i="25"/>
  <c r="D54" i="25"/>
  <c r="C54" i="25"/>
  <c r="M53" i="25"/>
  <c r="L53" i="25"/>
  <c r="K53" i="25"/>
  <c r="J53" i="25"/>
  <c r="I53" i="25"/>
  <c r="H53" i="25"/>
  <c r="G53" i="25"/>
  <c r="F53" i="25"/>
  <c r="E53" i="25"/>
  <c r="D53" i="25"/>
  <c r="C53" i="25"/>
  <c r="M52" i="25"/>
  <c r="L52" i="25"/>
  <c r="K52" i="25"/>
  <c r="J52" i="25"/>
  <c r="I52" i="25"/>
  <c r="H52" i="25"/>
  <c r="G52" i="25"/>
  <c r="F52" i="25"/>
  <c r="E52" i="25"/>
  <c r="D52" i="25"/>
  <c r="C52" i="25"/>
  <c r="M51" i="25"/>
  <c r="L51" i="25"/>
  <c r="K51" i="25"/>
  <c r="J51" i="25"/>
  <c r="I51" i="25"/>
  <c r="H51" i="25"/>
  <c r="G51" i="25"/>
  <c r="F51" i="25"/>
  <c r="E51" i="25"/>
  <c r="D51" i="25"/>
  <c r="C51" i="25"/>
  <c r="M50" i="25"/>
  <c r="L50" i="25"/>
  <c r="K50" i="25"/>
  <c r="J50" i="25"/>
  <c r="I50" i="25"/>
  <c r="H50" i="25"/>
  <c r="G50" i="25"/>
  <c r="F50" i="25"/>
  <c r="E50" i="25"/>
  <c r="D50" i="25"/>
  <c r="C50" i="25"/>
  <c r="M49" i="25"/>
  <c r="L49" i="25"/>
  <c r="K49" i="25"/>
  <c r="J49" i="25"/>
  <c r="I49" i="25"/>
  <c r="H49" i="25"/>
  <c r="G49" i="25"/>
  <c r="F49" i="25"/>
  <c r="E49" i="25"/>
  <c r="D49" i="25"/>
  <c r="C49" i="25"/>
  <c r="M48" i="25"/>
  <c r="L48" i="25"/>
  <c r="K48" i="25"/>
  <c r="J48" i="25"/>
  <c r="I48" i="25"/>
  <c r="H48" i="25"/>
  <c r="G48" i="25"/>
  <c r="F48" i="25"/>
  <c r="E48" i="25"/>
  <c r="D48" i="25"/>
  <c r="C48" i="25"/>
  <c r="M47" i="25"/>
  <c r="L47" i="25"/>
  <c r="K47" i="25"/>
  <c r="J47" i="25"/>
  <c r="I47" i="25"/>
  <c r="H47" i="25"/>
  <c r="G47" i="25"/>
  <c r="F47" i="25"/>
  <c r="E47" i="25"/>
  <c r="D47" i="25"/>
  <c r="C47" i="25"/>
  <c r="M46" i="25"/>
  <c r="L46" i="25"/>
  <c r="K46" i="25"/>
  <c r="J46" i="25"/>
  <c r="I46" i="25"/>
  <c r="H46" i="25"/>
  <c r="G46" i="25"/>
  <c r="F46" i="25"/>
  <c r="E46" i="25"/>
  <c r="D46" i="25"/>
  <c r="C46" i="25"/>
  <c r="M45" i="25"/>
  <c r="L45" i="25"/>
  <c r="K45" i="25"/>
  <c r="J45" i="25"/>
  <c r="I45" i="25"/>
  <c r="H45" i="25"/>
  <c r="G45" i="25"/>
  <c r="F45" i="25"/>
  <c r="E45" i="25"/>
  <c r="D45" i="25"/>
  <c r="C45" i="25"/>
  <c r="M44" i="25"/>
  <c r="L44" i="25"/>
  <c r="K44" i="25"/>
  <c r="J44" i="25"/>
  <c r="I44" i="25"/>
  <c r="H44" i="25"/>
  <c r="G44" i="25"/>
  <c r="F44" i="25"/>
  <c r="E44" i="25"/>
  <c r="D44" i="25"/>
  <c r="C44" i="25"/>
  <c r="M43" i="25"/>
  <c r="L43" i="25"/>
  <c r="K43" i="25"/>
  <c r="J43" i="25"/>
  <c r="I43" i="25"/>
  <c r="H43" i="25"/>
  <c r="G43" i="25"/>
  <c r="F43" i="25"/>
  <c r="E43" i="25"/>
  <c r="D43" i="25"/>
  <c r="C43" i="25"/>
  <c r="M42" i="25"/>
  <c r="L42" i="25"/>
  <c r="K42" i="25"/>
  <c r="J42" i="25"/>
  <c r="I42" i="25"/>
  <c r="H42" i="25"/>
  <c r="G42" i="25"/>
  <c r="F42" i="25"/>
  <c r="E42" i="25"/>
  <c r="D42" i="25"/>
  <c r="C42" i="25"/>
  <c r="M41" i="25"/>
  <c r="L41" i="25"/>
  <c r="K41" i="25"/>
  <c r="J41" i="25"/>
  <c r="I41" i="25"/>
  <c r="H41" i="25"/>
  <c r="G41" i="25"/>
  <c r="F41" i="25"/>
  <c r="E41" i="25"/>
  <c r="D41" i="25"/>
  <c r="C41" i="25"/>
  <c r="M40" i="25"/>
  <c r="L40" i="25"/>
  <c r="K40" i="25"/>
  <c r="J40" i="25"/>
  <c r="I40" i="25"/>
  <c r="H40" i="25"/>
  <c r="G40" i="25"/>
  <c r="F40" i="25"/>
  <c r="E40" i="25"/>
  <c r="D40" i="25"/>
  <c r="C40" i="25"/>
  <c r="M39" i="25"/>
  <c r="L39" i="25"/>
  <c r="K39" i="25"/>
  <c r="J39" i="25"/>
  <c r="I39" i="25"/>
  <c r="H39" i="25"/>
  <c r="G39" i="25"/>
  <c r="F39" i="25"/>
  <c r="E39" i="25"/>
  <c r="D39" i="25"/>
  <c r="C39" i="25"/>
  <c r="M38" i="25"/>
  <c r="L38" i="25"/>
  <c r="K38" i="25"/>
  <c r="J38" i="25"/>
  <c r="I38" i="25"/>
  <c r="H38" i="25"/>
  <c r="G38" i="25"/>
  <c r="F38" i="25"/>
  <c r="E38" i="25"/>
  <c r="D38" i="25"/>
  <c r="C38" i="25"/>
  <c r="M37" i="25"/>
  <c r="L37" i="25"/>
  <c r="K37" i="25"/>
  <c r="J37" i="25"/>
  <c r="I37" i="25"/>
  <c r="H37" i="25"/>
  <c r="G37" i="25"/>
  <c r="F37" i="25"/>
  <c r="E37" i="25"/>
  <c r="D37" i="25"/>
  <c r="C37" i="25"/>
  <c r="M36" i="25"/>
  <c r="L36" i="25"/>
  <c r="K36" i="25"/>
  <c r="J36" i="25"/>
  <c r="I36" i="25"/>
  <c r="H36" i="25"/>
  <c r="G36" i="25"/>
  <c r="F36" i="25"/>
  <c r="E36" i="25"/>
  <c r="D36" i="25"/>
  <c r="C36" i="25"/>
  <c r="M35" i="25"/>
  <c r="L35" i="25"/>
  <c r="K35" i="25"/>
  <c r="J35" i="25"/>
  <c r="I35" i="25"/>
  <c r="H35" i="25"/>
  <c r="G35" i="25"/>
  <c r="F35" i="25"/>
  <c r="E35" i="25"/>
  <c r="D35" i="25"/>
  <c r="C35" i="25"/>
  <c r="M34" i="25"/>
  <c r="L34" i="25"/>
  <c r="K34" i="25"/>
  <c r="J34" i="25"/>
  <c r="I34" i="25"/>
  <c r="H34" i="25"/>
  <c r="G34" i="25"/>
  <c r="F34" i="25"/>
  <c r="E34" i="25"/>
  <c r="D34" i="25"/>
  <c r="C34" i="25"/>
  <c r="M33" i="25"/>
  <c r="L33" i="25"/>
  <c r="K33" i="25"/>
  <c r="J33" i="25"/>
  <c r="I33" i="25"/>
  <c r="H33" i="25"/>
  <c r="G33" i="25"/>
  <c r="F33" i="25"/>
  <c r="E33" i="25"/>
  <c r="D33" i="25"/>
  <c r="C33" i="25"/>
  <c r="M32" i="25"/>
  <c r="L32" i="25"/>
  <c r="K32" i="25"/>
  <c r="J32" i="25"/>
  <c r="I32" i="25"/>
  <c r="H32" i="25"/>
  <c r="G32" i="25"/>
  <c r="F32" i="25"/>
  <c r="E32" i="25"/>
  <c r="D32" i="25"/>
  <c r="C32" i="25"/>
  <c r="M31" i="25"/>
  <c r="L31" i="25"/>
  <c r="K31" i="25"/>
  <c r="J31" i="25"/>
  <c r="I31" i="25"/>
  <c r="H31" i="25"/>
  <c r="G31" i="25"/>
  <c r="F31" i="25"/>
  <c r="E31" i="25"/>
  <c r="D31" i="25"/>
  <c r="C31" i="25"/>
  <c r="M30" i="25"/>
  <c r="L30" i="25"/>
  <c r="K30" i="25"/>
  <c r="J30" i="25"/>
  <c r="I30" i="25"/>
  <c r="H30" i="25"/>
  <c r="G30" i="25"/>
  <c r="F30" i="25"/>
  <c r="E30" i="25"/>
  <c r="D30" i="25"/>
  <c r="C30" i="25"/>
  <c r="M29" i="25"/>
  <c r="L29" i="25"/>
  <c r="K29" i="25"/>
  <c r="J29" i="25"/>
  <c r="I29" i="25"/>
  <c r="H29" i="25"/>
  <c r="G29" i="25"/>
  <c r="F29" i="25"/>
  <c r="E29" i="25"/>
  <c r="D29" i="25"/>
  <c r="C29" i="25"/>
  <c r="M28" i="25"/>
  <c r="L28" i="25"/>
  <c r="K28" i="25"/>
  <c r="J28" i="25"/>
  <c r="I28" i="25"/>
  <c r="H28" i="25"/>
  <c r="G28" i="25"/>
  <c r="F28" i="25"/>
  <c r="E28" i="25"/>
  <c r="D28" i="25"/>
  <c r="C28" i="25"/>
  <c r="M27" i="25"/>
  <c r="L27" i="25"/>
  <c r="K27" i="25"/>
  <c r="J27" i="25"/>
  <c r="I27" i="25"/>
  <c r="H27" i="25"/>
  <c r="G27" i="25"/>
  <c r="F27" i="25"/>
  <c r="E27" i="25"/>
  <c r="D27" i="25"/>
  <c r="C27" i="25"/>
  <c r="M26" i="25"/>
  <c r="L26" i="25"/>
  <c r="K26" i="25"/>
  <c r="J26" i="25"/>
  <c r="I26" i="25"/>
  <c r="H26" i="25"/>
  <c r="G26" i="25"/>
  <c r="F26" i="25"/>
  <c r="E26" i="25"/>
  <c r="D26" i="25"/>
  <c r="C26" i="25"/>
  <c r="M25" i="25"/>
  <c r="L25" i="25"/>
  <c r="K25" i="25"/>
  <c r="J25" i="25"/>
  <c r="I25" i="25"/>
  <c r="H25" i="25"/>
  <c r="G25" i="25"/>
  <c r="F25" i="25"/>
  <c r="E25" i="25"/>
  <c r="D25" i="25"/>
  <c r="C25" i="25"/>
  <c r="M24" i="25"/>
  <c r="L24" i="25"/>
  <c r="K24" i="25"/>
  <c r="J24" i="25"/>
  <c r="I24" i="25"/>
  <c r="H24" i="25"/>
  <c r="G24" i="25"/>
  <c r="F24" i="25"/>
  <c r="E24" i="25"/>
  <c r="D24" i="25"/>
  <c r="C24" i="25"/>
  <c r="M23" i="25"/>
  <c r="L23" i="25"/>
  <c r="K23" i="25"/>
  <c r="J23" i="25"/>
  <c r="I23" i="25"/>
  <c r="H23" i="25"/>
  <c r="G23" i="25"/>
  <c r="F23" i="25"/>
  <c r="E23" i="25"/>
  <c r="D23" i="25"/>
  <c r="C23" i="25"/>
  <c r="M22" i="25"/>
  <c r="L22" i="25"/>
  <c r="K22" i="25"/>
  <c r="J22" i="25"/>
  <c r="I22" i="25"/>
  <c r="H22" i="25"/>
  <c r="G22" i="25"/>
  <c r="F22" i="25"/>
  <c r="E22" i="25"/>
  <c r="D22" i="25"/>
  <c r="C22" i="25"/>
  <c r="M21" i="25"/>
  <c r="L21" i="25"/>
  <c r="K21" i="25"/>
  <c r="J21" i="25"/>
  <c r="I21" i="25"/>
  <c r="H21" i="25"/>
  <c r="G21" i="25"/>
  <c r="F21" i="25"/>
  <c r="E21" i="25"/>
  <c r="D21" i="25"/>
  <c r="C21" i="25"/>
  <c r="M20" i="25"/>
  <c r="L20" i="25"/>
  <c r="K20" i="25"/>
  <c r="J20" i="25"/>
  <c r="I20" i="25"/>
  <c r="H20" i="25"/>
  <c r="G20" i="25"/>
  <c r="F20" i="25"/>
  <c r="E20" i="25"/>
  <c r="D20" i="25"/>
  <c r="C20" i="25"/>
  <c r="M19" i="25"/>
  <c r="L19" i="25"/>
  <c r="K19" i="25"/>
  <c r="J19" i="25"/>
  <c r="I19" i="25"/>
  <c r="H19" i="25"/>
  <c r="G19" i="25"/>
  <c r="F19" i="25"/>
  <c r="E19" i="25"/>
  <c r="D19" i="25"/>
  <c r="C19" i="25"/>
  <c r="M18" i="25"/>
  <c r="L18" i="25"/>
  <c r="K18" i="25"/>
  <c r="J18" i="25"/>
  <c r="I18" i="25"/>
  <c r="H18" i="25"/>
  <c r="G18" i="25"/>
  <c r="F18" i="25"/>
  <c r="E18" i="25"/>
  <c r="D18" i="25"/>
  <c r="C18" i="25"/>
  <c r="M17" i="25"/>
  <c r="L17" i="25"/>
  <c r="K17" i="25"/>
  <c r="J17" i="25"/>
  <c r="I17" i="25"/>
  <c r="H17" i="25"/>
  <c r="G17" i="25"/>
  <c r="F17" i="25"/>
  <c r="E17" i="25"/>
  <c r="D17" i="25"/>
  <c r="C17" i="25"/>
  <c r="M16" i="25"/>
  <c r="L16" i="25"/>
  <c r="K16" i="25"/>
  <c r="J16" i="25"/>
  <c r="I16" i="25"/>
  <c r="H16" i="25"/>
  <c r="G16" i="25"/>
  <c r="F16" i="25"/>
  <c r="E16" i="25"/>
  <c r="D16" i="25"/>
  <c r="C16" i="25"/>
  <c r="M15" i="25"/>
  <c r="L15" i="25"/>
  <c r="K15" i="25"/>
  <c r="J15" i="25"/>
  <c r="I15" i="25"/>
  <c r="H15" i="25"/>
  <c r="G15" i="25"/>
  <c r="F15" i="25"/>
  <c r="E15" i="25"/>
  <c r="D15" i="25"/>
  <c r="C15" i="25"/>
  <c r="M14" i="25"/>
  <c r="L14" i="25"/>
  <c r="K14" i="25"/>
  <c r="J14" i="25"/>
  <c r="I14" i="25"/>
  <c r="H14" i="25"/>
  <c r="G14" i="25"/>
  <c r="F14" i="25"/>
  <c r="E14" i="25"/>
  <c r="D14" i="25"/>
  <c r="C14" i="25"/>
  <c r="M13" i="25"/>
  <c r="L13" i="25"/>
  <c r="K13" i="25"/>
  <c r="J13" i="25"/>
  <c r="I13" i="25"/>
  <c r="H13" i="25"/>
  <c r="G13" i="25"/>
  <c r="F13" i="25"/>
  <c r="E13" i="25"/>
  <c r="D13" i="25"/>
  <c r="C13" i="25"/>
  <c r="M12" i="25"/>
  <c r="L12" i="25"/>
  <c r="K12" i="25"/>
  <c r="J12" i="25"/>
  <c r="I12" i="25"/>
  <c r="H12" i="25"/>
  <c r="G12" i="25"/>
  <c r="F12" i="25"/>
  <c r="E12" i="25"/>
  <c r="D12" i="25"/>
  <c r="C12" i="25"/>
  <c r="M11" i="25"/>
  <c r="L11" i="25"/>
  <c r="K11" i="25"/>
  <c r="J11" i="25"/>
  <c r="I11" i="25"/>
  <c r="H11" i="25"/>
  <c r="G11" i="25"/>
  <c r="F11" i="25"/>
  <c r="E11" i="25"/>
  <c r="D11" i="25"/>
  <c r="C11" i="25"/>
  <c r="E89" i="25" l="1"/>
  <c r="I89" i="25"/>
  <c r="M89" i="25"/>
  <c r="J89" i="25"/>
  <c r="G89" i="25"/>
  <c r="F89" i="25"/>
  <c r="C89" i="25"/>
  <c r="K89" i="25"/>
  <c r="D89" i="25"/>
  <c r="H89" i="25"/>
  <c r="L89" i="25"/>
</calcChain>
</file>

<file path=xl/sharedStrings.xml><?xml version="1.0" encoding="utf-8"?>
<sst xmlns="http://schemas.openxmlformats.org/spreadsheetml/2006/main" count="1426" uniqueCount="132">
  <si>
    <t>TOTAL</t>
  </si>
  <si>
    <t>GOVERNADOR LINDENBERG</t>
  </si>
  <si>
    <t>JAGUARE</t>
  </si>
  <si>
    <t xml:space="preserve">GOVERNO DO ESTADO DO ESPÍRITO SANTO  </t>
  </si>
  <si>
    <t>SECRETARIA DA FAZENDA</t>
  </si>
  <si>
    <t>SUBSECRETARIA DO TESOURO ESTADUAL</t>
  </si>
  <si>
    <t>MUNICÍPIOS</t>
  </si>
  <si>
    <t>COTA PARTE DE CIDE</t>
  </si>
  <si>
    <t xml:space="preserve"> AFONSO CLAUDIO</t>
  </si>
  <si>
    <t xml:space="preserve"> AGUA DOCE DO NORTE</t>
  </si>
  <si>
    <t xml:space="preserve"> AGUIA BRANCA</t>
  </si>
  <si>
    <t xml:space="preserve"> ALEGRE</t>
  </si>
  <si>
    <t xml:space="preserve"> ALFREDO CHAVES</t>
  </si>
  <si>
    <t xml:space="preserve"> ALTO RIO NOVO</t>
  </si>
  <si>
    <t xml:space="preserve"> ANCHIETA</t>
  </si>
  <si>
    <t xml:space="preserve"> APIACA</t>
  </si>
  <si>
    <t xml:space="preserve"> ARACRUZ</t>
  </si>
  <si>
    <t xml:space="preserve"> ATILIO VIVACQUA</t>
  </si>
  <si>
    <t xml:space="preserve"> BAIXO GUANDU</t>
  </si>
  <si>
    <t xml:space="preserve"> BARRA DE SAO FRANCISCO</t>
  </si>
  <si>
    <t xml:space="preserve"> BOA ESPERANÇA</t>
  </si>
  <si>
    <t xml:space="preserve"> BOM JESUS DO NORTE</t>
  </si>
  <si>
    <t xml:space="preserve"> BREJETUBA</t>
  </si>
  <si>
    <t xml:space="preserve"> CACH. ITAPEMIRIM</t>
  </si>
  <si>
    <t xml:space="preserve"> CARIACICA</t>
  </si>
  <si>
    <t xml:space="preserve"> CASTELO</t>
  </si>
  <si>
    <t xml:space="preserve"> COLATINA</t>
  </si>
  <si>
    <t xml:space="preserve"> CONC. DA BARRA</t>
  </si>
  <si>
    <t xml:space="preserve"> CONC. CASTELO</t>
  </si>
  <si>
    <t xml:space="preserve"> DIVINO SÃO LOURENÇO</t>
  </si>
  <si>
    <t xml:space="preserve"> DOMINGOS MARTINS</t>
  </si>
  <si>
    <t xml:space="preserve"> DORES DO RIO PRETO</t>
  </si>
  <si>
    <t xml:space="preserve"> ECOPORANGA</t>
  </si>
  <si>
    <t xml:space="preserve"> FUNDÃO</t>
  </si>
  <si>
    <t xml:space="preserve"> GUAÇUI</t>
  </si>
  <si>
    <t xml:space="preserve"> GUARAPARI</t>
  </si>
  <si>
    <t xml:space="preserve"> IBATIBA</t>
  </si>
  <si>
    <t xml:space="preserve"> IBIRAÇU</t>
  </si>
  <si>
    <t xml:space="preserve"> IBITIRAMA</t>
  </si>
  <si>
    <t xml:space="preserve"> ICONHA</t>
  </si>
  <si>
    <t xml:space="preserve"> IRUPI</t>
  </si>
  <si>
    <t xml:space="preserve"> ITAGUAÇU</t>
  </si>
  <si>
    <t xml:space="preserve"> ITAPEMIRIM</t>
  </si>
  <si>
    <t xml:space="preserve"> ITARANA</t>
  </si>
  <si>
    <t xml:space="preserve"> IUNA</t>
  </si>
  <si>
    <t xml:space="preserve"> JERONIMO MONTEIRO</t>
  </si>
  <si>
    <t xml:space="preserve"> JOÃO NEIVA</t>
  </si>
  <si>
    <t xml:space="preserve"> LARANJA DA TERRA</t>
  </si>
  <si>
    <t xml:space="preserve"> LINHARES</t>
  </si>
  <si>
    <t xml:space="preserve"> MANTENOPOLIS</t>
  </si>
  <si>
    <t xml:space="preserve"> MARATAIZES</t>
  </si>
  <si>
    <t xml:space="preserve"> MARECHAL FLORIANO</t>
  </si>
  <si>
    <t xml:space="preserve"> MARILANDIA</t>
  </si>
  <si>
    <t xml:space="preserve"> MIMOSO DO SUL</t>
  </si>
  <si>
    <t xml:space="preserve"> MONTANHA</t>
  </si>
  <si>
    <t xml:space="preserve"> MUCURICI</t>
  </si>
  <si>
    <t xml:space="preserve"> MUNIZ FREIRE</t>
  </si>
  <si>
    <t xml:space="preserve"> MUQUI</t>
  </si>
  <si>
    <t xml:space="preserve"> NOVA VENECIA</t>
  </si>
  <si>
    <t xml:space="preserve"> PANCAS</t>
  </si>
  <si>
    <t xml:space="preserve"> PEDRO CANARIO</t>
  </si>
  <si>
    <t xml:space="preserve"> PINHEIROS</t>
  </si>
  <si>
    <t xml:space="preserve"> PIUMA</t>
  </si>
  <si>
    <t xml:space="preserve"> PONTO BELO</t>
  </si>
  <si>
    <t xml:space="preserve"> PRESIDENTE KENNEDY</t>
  </si>
  <si>
    <t xml:space="preserve"> RIO BANANAL</t>
  </si>
  <si>
    <t xml:space="preserve"> RIO NOVO DO SUL</t>
  </si>
  <si>
    <t xml:space="preserve"> SANTA LEOPOLDINA</t>
  </si>
  <si>
    <t xml:space="preserve"> SANTA MARIA DE JETIBA</t>
  </si>
  <si>
    <t xml:space="preserve"> SANTA TERESA</t>
  </si>
  <si>
    <t xml:space="preserve"> SÃO DOMINGOS DO NORTE</t>
  </si>
  <si>
    <t xml:space="preserve"> SÃO GABRIEL DA PALHA</t>
  </si>
  <si>
    <t xml:space="preserve"> SÃO JOSE DO CALÇADO</t>
  </si>
  <si>
    <t xml:space="preserve"> SÃO MATEUS</t>
  </si>
  <si>
    <t xml:space="preserve"> SÃO ROQUE DO CANAÃ</t>
  </si>
  <si>
    <t xml:space="preserve"> SERRA</t>
  </si>
  <si>
    <t xml:space="preserve"> SOORETAMA</t>
  </si>
  <si>
    <t xml:space="preserve"> VARGEM ALTA</t>
  </si>
  <si>
    <t xml:space="preserve"> VENDA NOVA DO IMIGRANTE</t>
  </si>
  <si>
    <t xml:space="preserve"> VIANA</t>
  </si>
  <si>
    <t xml:space="preserve"> VILA PAVÃO</t>
  </si>
  <si>
    <t xml:space="preserve"> VILA VALERIO</t>
  </si>
  <si>
    <t xml:space="preserve"> VILA VELHA</t>
  </si>
  <si>
    <t xml:space="preserve"> VITORIA</t>
  </si>
  <si>
    <t>Fonte: Banco do Estado do Espírito Santo - BANESTES</t>
  </si>
  <si>
    <t>Valor BRUTO</t>
  </si>
  <si>
    <t>Valor LÍQUIDO</t>
  </si>
  <si>
    <t>NOTAS:</t>
  </si>
  <si>
    <t>ICMS - 25%</t>
  </si>
  <si>
    <t>IPI - 25%</t>
  </si>
  <si>
    <t>IPVA - 50%</t>
  </si>
  <si>
    <t>Em Reais</t>
  </si>
  <si>
    <t>3 - No tocante ao IPI, para obter o valor líquido, é necessário abater 20% referente ao FUNDEB e, do valor apurado, abater 1% referente à retenção do PIS/PASEP efetuada pela União.</t>
  </si>
  <si>
    <t xml:space="preserve">4 - O extrato do IPI encontra-se no endereço eletrônico https://www42.bb.com.br/portalbb/daf/beneficiario,802,0,0,2,0,1.bbx?cid=39303. </t>
  </si>
  <si>
    <t>ÍNDICE 2023 (%)</t>
  </si>
  <si>
    <t>Conforme art. 162 da CF/88; art. 8º da LC nº 63/90 e art. 143 da Const. Estadual</t>
  </si>
  <si>
    <t>1 - Para cálculo dos valores devidos a cada Município, deve ser aplicado sobre o valor total o IPM do respectivo Município.</t>
  </si>
  <si>
    <t>Compensação Financeira - Art.4° da LC n° 194</t>
  </si>
  <si>
    <t>5 - Os valores líquidos demonstrados se referem aos montantes arrecadados em setembro, mas efetivamente transferidos em outubro, em virtude de floating bancário.</t>
  </si>
  <si>
    <t>2 - Os valores apresentados nas colunas "Valor LÍQUIDO" correspondem aos valores brutos deduzidos da parcela do FUNDEB;</t>
  </si>
  <si>
    <t>6 - Ressalta-se que os valores apresentados não consideram as restituições de ICMS e IPVA debitadas diretamente das contas dos municípios no mês.</t>
  </si>
  <si>
    <t>5 - Os valores líquidos se referem aos montantes efetivamente transferidos aos municípios no mês, mediante o regime de caixa.</t>
  </si>
  <si>
    <t>DISTRIBUIÇÃO DE ICMS, IPI, IPVA e CIDE ÀS PREFEITURAS MUNICIPAIS - 2023</t>
  </si>
  <si>
    <t>Compensação Financeira - Art.6° §1 da LC n° 201</t>
  </si>
  <si>
    <t xml:space="preserve"> VALORES A TRANSFERIR EM JANEIRO DE 2024</t>
  </si>
  <si>
    <t xml:space="preserve"> VALORES TRANSFERIDOS DE 01/01/2023 A 31/12/2023 - CONSOLIDADO</t>
  </si>
  <si>
    <t>DISTRIBUIÇÃO DE ICMS, IPI, IPVA e CIDE ÀS PREFEITURAS MUNICIPAIS - NOVEMBRO/2023</t>
  </si>
  <si>
    <t xml:space="preserve"> VALORES TRANSFERIDOS DE 01/11/2023 A 30/11/2023</t>
  </si>
  <si>
    <t>DISTRIBUIÇÃO DE ICMS, IPI, IPVA e CIDE ÀS PREFEITURAS MUNICIPAIS - OUTUBRO/2023</t>
  </si>
  <si>
    <t xml:space="preserve"> VALORES TRANSFERIDOS DE 01/10/2023 A 30/10/2023</t>
  </si>
  <si>
    <t>DISTRIBUIÇÃO DE ICMS, IPI, IPVA e CIDE ÀS PREFEITURAS MUNICIPAIS - SETEMBRO/2023</t>
  </si>
  <si>
    <t xml:space="preserve"> VALORES TRANSFERIDOS DE 01/09/2023 A 30/09/2023</t>
  </si>
  <si>
    <t>DISTRIBUIÇÃO DE ICMS, IPI, IPVA e CIDE ÀS PREFEITURAS MUNICIPAIS - JANEIRO/2023</t>
  </si>
  <si>
    <t xml:space="preserve"> VALORES TRANSFERIDOS DE 01/01/2023 A 31/01/2023</t>
  </si>
  <si>
    <t>DISTRIBUIÇÃO DE ICMS, IPI, IPVA e CIDE ÀS PREFEITURAS MUNICIPAIS - FEVEREIRO/2023</t>
  </si>
  <si>
    <t xml:space="preserve"> VALORES TRANSFERIDOS DE 01/02/2023 A 28/02/2023</t>
  </si>
  <si>
    <t>DISTRIBUIÇÃO DE ICMS, IPI, IPVA e CIDE ÀS PREFEITURAS MUNICIPAIS - MARÇO/2023</t>
  </si>
  <si>
    <t xml:space="preserve"> VALORES TRANSFERIDOS DE 01/03/2023 A 31/03/2023</t>
  </si>
  <si>
    <t>DISTRIBUIÇÃO DE ICMS, IPI, IPVA e CIDE ÀS PREFEITURAS MUNICIPAIS - ABRIL/2023</t>
  </si>
  <si>
    <t xml:space="preserve"> VALORES TRANSFERIDOS DE 01/04/2023 A 30/04/2023</t>
  </si>
  <si>
    <t>DISTRIBUIÇÃO DE ICMS, IPI, IPVA e CIDE ÀS PREFEITURAS MUNICIPAIS - MAIO/2023</t>
  </si>
  <si>
    <t xml:space="preserve"> VALORES TRANSFERIDOS DE 01/05/2023 A 31/05/2023</t>
  </si>
  <si>
    <t>DISTRIBUIÇÃO DE ICMS, IPI, IPVA e CIDE ÀS PREFEITURAS MUNICIPAIS - JUNHO/2023</t>
  </si>
  <si>
    <t xml:space="preserve"> VALORES TRANSFERIDOS DE 01/06/2023 A 30/06/2023</t>
  </si>
  <si>
    <t>DISTRIBUIÇÃO DE ICMS, IPI, IPVA e CIDE ÀS PREFEITURAS MUNICIPAIS - JULHO/2023</t>
  </si>
  <si>
    <t xml:space="preserve"> VALORES TRANSFERIDOS DE 01/07/2023 A 31/07/2023</t>
  </si>
  <si>
    <t>DISTRIBUIÇÃO DE ICMS, IPI, IPVA e CIDE ÀS PREFEITURAS MUNICIPAIS - AGOSTO/2023</t>
  </si>
  <si>
    <t xml:space="preserve"> VALORES TRANSFERIDOS DE 01/08/2023 A 31/08/2023</t>
  </si>
  <si>
    <t>DISTRIBUIÇÃO DE ICMS, IPI, IPVA e CIDE ÀS PREFEITURAS MUNICIPAIS - DEZEMBRO/2023</t>
  </si>
  <si>
    <t xml:space="preserve"> VALORES TRANSFERIDOS DE 01/12/2023 A 31/12/2023</t>
  </si>
  <si>
    <t>3 - No tocante ao IPI e ao fundo de compensação LC 201/2023, para obter o valor líquido, é necessário abater 20% referente ao FUNDEB e, do valor apurado, abater 1% referente à retenção do PIS/PASEP efetuada pela União.</t>
  </si>
  <si>
    <t xml:space="preserve">4 - No endereço eletrônico https://www42.bb.com.br/portalbb/daf/beneficiario,802,0,0,2,0,1.bbx?cid=39303 encontram o o extrato do IPI (IPI) e o extrato do Fundo de Compensação referente à LC 201/2023 (FCI).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</si>
</sst>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%"/>
    <numFmt numFmtId="165" formatCode="_(* #,##0.00_);_(* \(#,##0.00\);_(* &quot;-&quot;??_);_(@_)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i/>
      <u/>
      <sz val="8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3" fillId="2" borderId="3" xfId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3" fontId="3" fillId="2" borderId="5" xfId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9" xfId="1" applyFont="1" applyFill="1" applyBorder="1" applyAlignment="1">
      <alignment vertical="center"/>
    </xf>
    <xf numFmtId="164" fontId="3" fillId="2" borderId="0" xfId="2" applyNumberFormat="1" applyFont="1" applyFill="1" applyAlignment="1">
      <alignment vertical="center"/>
    </xf>
    <xf numFmtId="43" fontId="3" fillId="2" borderId="10" xfId="1" applyFont="1" applyFill="1" applyBorder="1" applyAlignment="1">
      <alignment vertical="center"/>
    </xf>
    <xf numFmtId="43" fontId="3" fillId="2" borderId="11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43" fontId="3" fillId="3" borderId="6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7" fillId="0" borderId="0" xfId="0" applyFont="1"/>
    <xf numFmtId="0" fontId="6" fillId="2" borderId="0" xfId="0" applyFont="1" applyFill="1"/>
    <xf numFmtId="164" fontId="4" fillId="2" borderId="0" xfId="2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/>
    <xf numFmtId="9" fontId="2" fillId="3" borderId="6" xfId="2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3" fontId="3" fillId="3" borderId="5" xfId="0" applyNumberFormat="1" applyFont="1" applyFill="1" applyBorder="1" applyAlignment="1">
      <alignment vertical="center"/>
    </xf>
    <xf numFmtId="43" fontId="3" fillId="2" borderId="5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3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3" fontId="10" fillId="3" borderId="5" xfId="1" applyFont="1" applyFill="1" applyBorder="1" applyAlignment="1">
      <alignment vertical="center"/>
    </xf>
    <xf numFmtId="9" fontId="11" fillId="3" borderId="6" xfId="2" applyNumberFormat="1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vertical="center"/>
    </xf>
    <xf numFmtId="43" fontId="10" fillId="2" borderId="11" xfId="1" applyFont="1" applyFill="1" applyBorder="1" applyAlignment="1">
      <alignment vertical="center"/>
    </xf>
    <xf numFmtId="0" fontId="10" fillId="0" borderId="10" xfId="1" applyNumberFormat="1" applyFont="1" applyFill="1" applyBorder="1" applyAlignment="1">
      <alignment horizontal="center" vertical="center"/>
    </xf>
    <xf numFmtId="43" fontId="10" fillId="2" borderId="4" xfId="1" applyFont="1" applyFill="1" applyBorder="1" applyAlignment="1">
      <alignment vertical="center"/>
    </xf>
    <xf numFmtId="43" fontId="10" fillId="2" borderId="10" xfId="1" applyFont="1" applyFill="1" applyBorder="1" applyAlignment="1">
      <alignment vertical="center"/>
    </xf>
    <xf numFmtId="166" fontId="10" fillId="0" borderId="10" xfId="1" applyNumberFormat="1" applyFont="1" applyFill="1" applyBorder="1" applyAlignment="1">
      <alignment horizontal="center" vertical="center"/>
    </xf>
    <xf numFmtId="43" fontId="10" fillId="2" borderId="3" xfId="1" applyFont="1" applyFill="1" applyBorder="1" applyAlignment="1">
      <alignment vertical="center"/>
    </xf>
    <xf numFmtId="43" fontId="10" fillId="2" borderId="9" xfId="1" applyFont="1" applyFill="1" applyBorder="1" applyAlignment="1">
      <alignment vertical="center"/>
    </xf>
    <xf numFmtId="0" fontId="10" fillId="0" borderId="9" xfId="1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43" fontId="10" fillId="3" borderId="6" xfId="1" applyFont="1" applyFill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43" fontId="10" fillId="2" borderId="9" xfId="1" applyFont="1" applyFill="1" applyBorder="1" applyAlignment="1">
      <alignment horizontal="distributed" vertical="center"/>
    </xf>
    <xf numFmtId="43" fontId="10" fillId="2" borderId="3" xfId="1" applyFont="1" applyFill="1" applyBorder="1" applyAlignment="1">
      <alignment horizontal="distributed" vertical="center"/>
    </xf>
    <xf numFmtId="43" fontId="10" fillId="2" borderId="12" xfId="1" applyFont="1" applyFill="1" applyBorder="1" applyAlignment="1">
      <alignment horizontal="distributed" vertical="center"/>
    </xf>
    <xf numFmtId="43" fontId="10" fillId="2" borderId="10" xfId="1" applyFont="1" applyFill="1" applyBorder="1" applyAlignment="1">
      <alignment horizontal="distributed" vertical="center"/>
    </xf>
    <xf numFmtId="43" fontId="10" fillId="2" borderId="4" xfId="1" applyFont="1" applyFill="1" applyBorder="1" applyAlignment="1">
      <alignment horizontal="distributed" vertical="center"/>
    </xf>
    <xf numFmtId="4" fontId="10" fillId="2" borderId="0" xfId="0" applyNumberFormat="1" applyFont="1" applyFill="1" applyBorder="1" applyAlignment="1">
      <alignment horizontal="right" vertical="center"/>
    </xf>
    <xf numFmtId="43" fontId="10" fillId="2" borderId="13" xfId="1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right" vertical="center"/>
    </xf>
    <xf numFmtId="43" fontId="10" fillId="3" borderId="5" xfId="1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vertical="center"/>
    </xf>
    <xf numFmtId="43" fontId="10" fillId="2" borderId="11" xfId="1" applyFont="1" applyFill="1" applyBorder="1" applyAlignment="1">
      <alignment horizontal="distributed" vertical="center"/>
    </xf>
    <xf numFmtId="43" fontId="10" fillId="2" borderId="5" xfId="1" applyFont="1" applyFill="1" applyBorder="1" applyAlignment="1">
      <alignment horizontal="distributed" vertical="center"/>
    </xf>
    <xf numFmtId="4" fontId="10" fillId="2" borderId="2" xfId="0" applyNumberFormat="1" applyFont="1" applyFill="1" applyBorder="1" applyAlignment="1">
      <alignment horizontal="right" vertical="center"/>
    </xf>
    <xf numFmtId="43" fontId="10" fillId="2" borderId="14" xfId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quotePrefix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CCFF"/>
      <color rgb="FFDDDDFF"/>
      <color rgb="FFFFFF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1250802</xdr:colOff>
      <xdr:row>1</xdr:row>
      <xdr:rowOff>28576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250802" y="2190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1</xdr:row>
      <xdr:rowOff>38099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28599"/>
          <a:ext cx="971550" cy="112101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203052</xdr:colOff>
      <xdr:row>1</xdr:row>
      <xdr:rowOff>95251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822427" y="285751"/>
          <a:ext cx="1178072" cy="1104900"/>
        </a:xfrm>
        <a:prstGeom prst="rect">
          <a:avLst/>
        </a:prstGeom>
      </xdr:spPr>
    </xdr:pic>
    <xdr:clientData/>
  </xdr:oneCellAnchor>
  <xdr:oneCellAnchor>
    <xdr:from>
      <xdr:col>9</xdr:col>
      <xdr:colOff>600075</xdr:colOff>
      <xdr:row>1</xdr:row>
      <xdr:rowOff>38099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228599"/>
          <a:ext cx="971550" cy="112101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1250802</xdr:colOff>
      <xdr:row>1</xdr:row>
      <xdr:rowOff>28576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250802" y="2190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1</xdr:row>
      <xdr:rowOff>38099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28599"/>
          <a:ext cx="971550" cy="11210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1250802</xdr:colOff>
      <xdr:row>1</xdr:row>
      <xdr:rowOff>28576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250802" y="2190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1</xdr:row>
      <xdr:rowOff>38099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28599"/>
          <a:ext cx="971550" cy="112101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1250802</xdr:colOff>
      <xdr:row>1</xdr:row>
      <xdr:rowOff>28576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250802" y="2190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1</xdr:row>
      <xdr:rowOff>38099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28599"/>
          <a:ext cx="971550" cy="11210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250677</xdr:colOff>
      <xdr:row>0</xdr:row>
      <xdr:rowOff>161926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31852" y="161926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733425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04774"/>
          <a:ext cx="971550" cy="11210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8" sqref="A8:I8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8" width="17.7109375" style="2" customWidth="1"/>
    <col min="9" max="9" width="16.7109375" style="31" customWidth="1"/>
    <col min="10" max="10" width="5.7109375" style="31" customWidth="1"/>
    <col min="11" max="11" width="13" style="2" customWidth="1"/>
    <col min="12" max="12" width="12.85546875" style="2" bestFit="1" customWidth="1"/>
    <col min="13" max="16384" width="9.140625" style="2"/>
  </cols>
  <sheetData>
    <row r="1" spans="1:14" ht="1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88"/>
      <c r="K2" s="88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1"/>
      <c r="K3" s="1"/>
      <c r="L3" s="1"/>
      <c r="M3" s="1"/>
      <c r="N3" s="1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1"/>
      <c r="M4" s="1"/>
      <c r="N4" s="1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"/>
    </row>
    <row r="6" spans="1:14" ht="15" customHeight="1" x14ac:dyDescent="0.25">
      <c r="A6" s="91" t="s">
        <v>112</v>
      </c>
      <c r="B6" s="9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4" ht="15" customHeight="1" x14ac:dyDescent="0.25">
      <c r="A7" s="91" t="s">
        <v>113</v>
      </c>
      <c r="B7" s="91"/>
      <c r="C7" s="91"/>
      <c r="D7" s="91"/>
      <c r="E7" s="91"/>
      <c r="F7" s="91"/>
      <c r="G7" s="91"/>
      <c r="H7" s="91"/>
      <c r="I7" s="91"/>
      <c r="J7" s="1"/>
      <c r="K7" s="1"/>
      <c r="L7" s="1"/>
      <c r="M7" s="1"/>
      <c r="N7" s="1"/>
    </row>
    <row r="8" spans="1:14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49"/>
      <c r="K8" s="49"/>
      <c r="L8" s="49"/>
    </row>
    <row r="9" spans="1:14" ht="15" customHeight="1" x14ac:dyDescent="0.25">
      <c r="A9" s="89" t="s">
        <v>95</v>
      </c>
      <c r="B9" s="89"/>
      <c r="C9" s="89"/>
      <c r="D9" s="89"/>
      <c r="E9" s="49"/>
      <c r="F9" s="49"/>
      <c r="G9" s="49"/>
      <c r="H9" s="18"/>
      <c r="I9" s="43" t="s">
        <v>91</v>
      </c>
      <c r="J9" s="49"/>
      <c r="L9" s="18"/>
    </row>
    <row r="10" spans="1:14" s="20" customFormat="1" ht="1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19"/>
    </row>
    <row r="11" spans="1:14" s="20" customFormat="1" ht="15" customHeight="1" x14ac:dyDescent="0.25">
      <c r="A11" s="99"/>
      <c r="B11" s="99"/>
      <c r="C11" s="44" t="s">
        <v>85</v>
      </c>
      <c r="D11" s="45" t="s">
        <v>86</v>
      </c>
      <c r="E11" s="45" t="s">
        <v>85</v>
      </c>
      <c r="F11" s="45" t="s">
        <v>86</v>
      </c>
      <c r="G11" s="45" t="s">
        <v>85</v>
      </c>
      <c r="H11" s="45" t="s">
        <v>86</v>
      </c>
      <c r="I11" s="96"/>
      <c r="J11" s="19"/>
    </row>
    <row r="12" spans="1:14" ht="15" customHeight="1" x14ac:dyDescent="0.25">
      <c r="A12" s="7" t="s">
        <v>8</v>
      </c>
      <c r="B12" s="39">
        <v>0.76100000000000001</v>
      </c>
      <c r="C12" s="21">
        <v>2755810.6700000004</v>
      </c>
      <c r="D12" s="21">
        <v>2204648.5300000003</v>
      </c>
      <c r="E12" s="21">
        <v>32060.8854054</v>
      </c>
      <c r="F12" s="21">
        <v>25392.22</v>
      </c>
      <c r="G12" s="21">
        <v>87260.62000000001</v>
      </c>
      <c r="H12" s="5">
        <v>69808.590000000011</v>
      </c>
      <c r="I12" s="6">
        <v>243.82</v>
      </c>
      <c r="J12" s="15"/>
      <c r="K12" s="22"/>
      <c r="L12" s="4"/>
    </row>
    <row r="13" spans="1:14" ht="15" customHeight="1" x14ac:dyDescent="0.25">
      <c r="A13" s="7" t="s">
        <v>9</v>
      </c>
      <c r="B13" s="40">
        <v>0.28899999999999998</v>
      </c>
      <c r="C13" s="23">
        <v>1046459.29</v>
      </c>
      <c r="D13" s="23">
        <v>837167.44000000006</v>
      </c>
      <c r="E13" s="23">
        <v>12175.553064599999</v>
      </c>
      <c r="F13" s="23">
        <v>9643.0400000000009</v>
      </c>
      <c r="G13" s="23">
        <v>43440.51</v>
      </c>
      <c r="H13" s="8">
        <v>34752.47</v>
      </c>
      <c r="I13" s="9">
        <v>108.77</v>
      </c>
      <c r="J13" s="15"/>
      <c r="K13" s="22"/>
      <c r="L13" s="4"/>
    </row>
    <row r="14" spans="1:14" ht="15" customHeight="1" x14ac:dyDescent="0.25">
      <c r="A14" s="7" t="s">
        <v>10</v>
      </c>
      <c r="B14" s="40">
        <v>0.40400000000000003</v>
      </c>
      <c r="C14" s="23">
        <v>1462705.74</v>
      </c>
      <c r="D14" s="23">
        <v>1170164.5900000001</v>
      </c>
      <c r="E14" s="23">
        <v>17020.496325600001</v>
      </c>
      <c r="F14" s="23">
        <v>13480.23</v>
      </c>
      <c r="G14" s="23">
        <v>37502.92</v>
      </c>
      <c r="H14" s="8">
        <v>30002.39</v>
      </c>
      <c r="I14" s="9">
        <v>86.16</v>
      </c>
      <c r="J14" s="15"/>
      <c r="K14" s="22"/>
      <c r="L14" s="4"/>
    </row>
    <row r="15" spans="1:14" ht="15" customHeight="1" x14ac:dyDescent="0.25">
      <c r="A15" s="7" t="s">
        <v>11</v>
      </c>
      <c r="B15" s="40">
        <v>0.498</v>
      </c>
      <c r="C15" s="23">
        <v>1802941.9300000002</v>
      </c>
      <c r="D15" s="23">
        <v>1442353.5600000003</v>
      </c>
      <c r="E15" s="23">
        <v>20980.710817199997</v>
      </c>
      <c r="F15" s="23">
        <v>16616.72</v>
      </c>
      <c r="G15" s="23">
        <v>104760.49000000002</v>
      </c>
      <c r="H15" s="8">
        <v>83808.47000000003</v>
      </c>
      <c r="I15" s="9">
        <v>242.44</v>
      </c>
      <c r="J15" s="15"/>
      <c r="K15" s="22"/>
      <c r="L15" s="4"/>
    </row>
    <row r="16" spans="1:14" ht="15" customHeight="1" x14ac:dyDescent="0.25">
      <c r="A16" s="7" t="s">
        <v>12</v>
      </c>
      <c r="B16" s="40">
        <v>0.46700000000000003</v>
      </c>
      <c r="C16" s="23">
        <v>1691115.78</v>
      </c>
      <c r="D16" s="23">
        <v>1352892.62</v>
      </c>
      <c r="E16" s="23">
        <v>19674.682633799999</v>
      </c>
      <c r="F16" s="23">
        <v>15582.35</v>
      </c>
      <c r="G16" s="23">
        <v>81769.930000000008</v>
      </c>
      <c r="H16" s="8">
        <v>65416.030000000006</v>
      </c>
      <c r="I16" s="9">
        <v>139.49</v>
      </c>
      <c r="J16" s="15"/>
      <c r="K16" s="22"/>
      <c r="L16" s="4"/>
    </row>
    <row r="17" spans="1:28" ht="15" customHeight="1" x14ac:dyDescent="0.25">
      <c r="A17" s="7" t="s">
        <v>13</v>
      </c>
      <c r="B17" s="40">
        <v>0.22600000000000001</v>
      </c>
      <c r="C17" s="23">
        <v>818187.16999999981</v>
      </c>
      <c r="D17" s="23">
        <v>654549.73999999976</v>
      </c>
      <c r="E17" s="23">
        <v>9521.3667563999988</v>
      </c>
      <c r="F17" s="23">
        <v>7540.920000000001</v>
      </c>
      <c r="G17" s="23">
        <v>24381.620000000006</v>
      </c>
      <c r="H17" s="8">
        <v>19505.380000000005</v>
      </c>
      <c r="I17" s="9">
        <v>81.010000000000005</v>
      </c>
      <c r="J17" s="15"/>
      <c r="K17" s="22"/>
      <c r="L17" s="4"/>
    </row>
    <row r="18" spans="1:28" ht="15" customHeight="1" x14ac:dyDescent="0.25">
      <c r="A18" s="7" t="s">
        <v>14</v>
      </c>
      <c r="B18" s="40">
        <v>3.1480000000000001</v>
      </c>
      <c r="C18" s="23">
        <v>11346628.460000001</v>
      </c>
      <c r="D18" s="23">
        <v>9077302.7699999996</v>
      </c>
      <c r="E18" s="23">
        <v>132625.05552719999</v>
      </c>
      <c r="F18" s="23">
        <v>105039.03999999999</v>
      </c>
      <c r="G18" s="23">
        <v>157265.88999999998</v>
      </c>
      <c r="H18" s="8">
        <v>125812.81999999998</v>
      </c>
      <c r="I18" s="9">
        <v>224.64</v>
      </c>
      <c r="J18" s="15"/>
      <c r="K18" s="22"/>
      <c r="L18" s="4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5" customHeight="1" x14ac:dyDescent="0.25">
      <c r="A19" s="7" t="s">
        <v>15</v>
      </c>
      <c r="B19" s="40">
        <v>0.185</v>
      </c>
      <c r="C19" s="23">
        <v>669613.82999999996</v>
      </c>
      <c r="D19" s="23">
        <v>535691.07999999996</v>
      </c>
      <c r="E19" s="23">
        <v>7794.0391589999999</v>
      </c>
      <c r="F19" s="23">
        <v>6172.88</v>
      </c>
      <c r="G19" s="23">
        <v>89393.969999999987</v>
      </c>
      <c r="H19" s="8">
        <v>71515.279999999984</v>
      </c>
      <c r="I19" s="9">
        <v>79.900000000000006</v>
      </c>
      <c r="J19" s="15"/>
      <c r="K19" s="22"/>
      <c r="L19" s="4"/>
    </row>
    <row r="20" spans="1:28" ht="15" customHeight="1" x14ac:dyDescent="0.25">
      <c r="A20" s="7" t="s">
        <v>16</v>
      </c>
      <c r="B20" s="40">
        <v>2.9220000000000002</v>
      </c>
      <c r="C20" s="23">
        <v>10647639.120000001</v>
      </c>
      <c r="D20" s="23">
        <v>8518111.3200000003</v>
      </c>
      <c r="E20" s="23">
        <v>123103.6887708</v>
      </c>
      <c r="F20" s="23">
        <v>97498.12</v>
      </c>
      <c r="G20" s="23">
        <v>492063.34</v>
      </c>
      <c r="H20" s="8">
        <v>393650.73000000004</v>
      </c>
      <c r="I20" s="9">
        <v>621.04999999999995</v>
      </c>
      <c r="J20" s="15"/>
      <c r="K20" s="22"/>
      <c r="L20" s="4"/>
    </row>
    <row r="21" spans="1:28" ht="15" customHeight="1" x14ac:dyDescent="0.25">
      <c r="A21" s="7" t="s">
        <v>17</v>
      </c>
      <c r="B21" s="40">
        <v>0.35399999999999998</v>
      </c>
      <c r="C21" s="23">
        <v>1281970.45</v>
      </c>
      <c r="D21" s="23">
        <v>1025576.36</v>
      </c>
      <c r="E21" s="23">
        <v>14913.999255599998</v>
      </c>
      <c r="F21" s="23">
        <v>11811.88</v>
      </c>
      <c r="G21" s="23">
        <v>40152.159999999996</v>
      </c>
      <c r="H21" s="8">
        <v>32121.819999999996</v>
      </c>
      <c r="I21" s="9">
        <v>113.2</v>
      </c>
      <c r="J21" s="15"/>
      <c r="K21" s="22"/>
      <c r="L21" s="4"/>
    </row>
    <row r="22" spans="1:28" ht="15" customHeight="1" x14ac:dyDescent="0.25">
      <c r="A22" s="7" t="s">
        <v>18</v>
      </c>
      <c r="B22" s="40">
        <v>0.60699999999999998</v>
      </c>
      <c r="C22" s="23">
        <v>2198298.96</v>
      </c>
      <c r="D22" s="23">
        <v>1758639.18</v>
      </c>
      <c r="E22" s="23">
        <v>25572.874429799998</v>
      </c>
      <c r="F22" s="23">
        <v>20253.71</v>
      </c>
      <c r="G22" s="23">
        <v>302854.15999999997</v>
      </c>
      <c r="H22" s="8">
        <v>242283.41999999998</v>
      </c>
      <c r="I22" s="9">
        <v>246.64</v>
      </c>
      <c r="J22" s="15"/>
      <c r="K22" s="22"/>
      <c r="L22" s="4"/>
    </row>
    <row r="23" spans="1:28" ht="15" customHeight="1" x14ac:dyDescent="0.25">
      <c r="A23" s="7" t="s">
        <v>19</v>
      </c>
      <c r="B23" s="40">
        <v>1.0289999999999999</v>
      </c>
      <c r="C23" s="23">
        <v>3724742.15</v>
      </c>
      <c r="D23" s="23">
        <v>2979793.73</v>
      </c>
      <c r="E23" s="23">
        <v>43351.709700599989</v>
      </c>
      <c r="F23" s="23">
        <v>34334.549999999996</v>
      </c>
      <c r="G23" s="23">
        <v>244700.70999999996</v>
      </c>
      <c r="H23" s="8">
        <v>195760.66999999998</v>
      </c>
      <c r="I23" s="9">
        <v>327.05</v>
      </c>
      <c r="J23" s="15"/>
      <c r="K23" s="22"/>
      <c r="L23" s="4"/>
    </row>
    <row r="24" spans="1:28" ht="15" customHeight="1" x14ac:dyDescent="0.25">
      <c r="A24" s="7" t="s">
        <v>20</v>
      </c>
      <c r="B24" s="40">
        <v>0.39500000000000002</v>
      </c>
      <c r="C24" s="23">
        <v>1429853.98</v>
      </c>
      <c r="D24" s="23">
        <v>1143883.17</v>
      </c>
      <c r="E24" s="23">
        <v>16641.326852999999</v>
      </c>
      <c r="F24" s="23">
        <v>13179.93</v>
      </c>
      <c r="G24" s="23">
        <v>38928.230000000003</v>
      </c>
      <c r="H24" s="8">
        <v>31142.690000000002</v>
      </c>
      <c r="I24" s="9">
        <v>140.91999999999999</v>
      </c>
      <c r="J24" s="15"/>
      <c r="K24" s="22"/>
      <c r="L24" s="4"/>
    </row>
    <row r="25" spans="1:28" ht="15" customHeight="1" x14ac:dyDescent="0.25">
      <c r="A25" s="7" t="s">
        <v>21</v>
      </c>
      <c r="B25" s="40">
        <v>0.17599999999999999</v>
      </c>
      <c r="C25" s="23">
        <v>637038.04</v>
      </c>
      <c r="D25" s="23">
        <v>509630.44</v>
      </c>
      <c r="E25" s="23">
        <v>7414.8696863999985</v>
      </c>
      <c r="F25" s="23">
        <v>5872.58</v>
      </c>
      <c r="G25" s="23">
        <v>330995.77999999997</v>
      </c>
      <c r="H25" s="8">
        <v>264796.73</v>
      </c>
      <c r="I25" s="9">
        <v>106.32</v>
      </c>
      <c r="J25" s="15"/>
      <c r="K25" s="22"/>
      <c r="L25" s="4"/>
    </row>
    <row r="26" spans="1:28" ht="15" customHeight="1" x14ac:dyDescent="0.25">
      <c r="A26" s="7" t="s">
        <v>22</v>
      </c>
      <c r="B26" s="40">
        <v>0.42099999999999999</v>
      </c>
      <c r="C26" s="23">
        <v>1523823.9100000001</v>
      </c>
      <c r="D26" s="23">
        <v>1219059.1500000001</v>
      </c>
      <c r="E26" s="23">
        <v>17736.7053294</v>
      </c>
      <c r="F26" s="23">
        <v>14047.470000000001</v>
      </c>
      <c r="G26" s="23">
        <v>36461.050000000003</v>
      </c>
      <c r="H26" s="8">
        <v>29168.920000000002</v>
      </c>
      <c r="I26" s="9">
        <v>113.74</v>
      </c>
      <c r="J26" s="15"/>
      <c r="K26" s="22"/>
      <c r="L26" s="4"/>
    </row>
    <row r="27" spans="1:28" ht="15" customHeight="1" x14ac:dyDescent="0.25">
      <c r="A27" s="7" t="s">
        <v>23</v>
      </c>
      <c r="B27" s="40">
        <v>3.1120000000000001</v>
      </c>
      <c r="C27" s="23">
        <v>11268198.359999999</v>
      </c>
      <c r="D27" s="23">
        <v>9014558.6899999995</v>
      </c>
      <c r="E27" s="23">
        <v>131108.3776368</v>
      </c>
      <c r="F27" s="23">
        <v>103837.84000000001</v>
      </c>
      <c r="G27" s="23">
        <v>1268098.1399999999</v>
      </c>
      <c r="H27" s="8">
        <v>1014478.5999999999</v>
      </c>
      <c r="I27" s="9">
        <v>1109.3800000000001</v>
      </c>
      <c r="J27" s="15"/>
      <c r="K27" s="22"/>
      <c r="L27" s="4"/>
    </row>
    <row r="28" spans="1:28" ht="15" customHeight="1" x14ac:dyDescent="0.25">
      <c r="A28" s="7" t="s">
        <v>24</v>
      </c>
      <c r="B28" s="40">
        <v>7.2990000000000004</v>
      </c>
      <c r="C28" s="23">
        <v>26425809.48</v>
      </c>
      <c r="D28" s="23">
        <v>21140647.579999998</v>
      </c>
      <c r="E28" s="23">
        <v>307506.44227859995</v>
      </c>
      <c r="F28" s="23">
        <v>243545.10000000003</v>
      </c>
      <c r="G28" s="23">
        <v>1898699.8900000001</v>
      </c>
      <c r="H28" s="8">
        <v>1518960</v>
      </c>
      <c r="I28" s="9">
        <v>1634.47</v>
      </c>
      <c r="J28" s="15"/>
      <c r="K28" s="22"/>
      <c r="L28" s="4"/>
    </row>
    <row r="29" spans="1:28" ht="15" customHeight="1" x14ac:dyDescent="0.25">
      <c r="A29" s="7" t="s">
        <v>25</v>
      </c>
      <c r="B29" s="40">
        <v>0.89900000000000002</v>
      </c>
      <c r="C29" s="23">
        <v>3256237.6500000004</v>
      </c>
      <c r="D29" s="23">
        <v>2604990.13</v>
      </c>
      <c r="E29" s="23">
        <v>37874.817318599999</v>
      </c>
      <c r="F29" s="23">
        <v>29996.86</v>
      </c>
      <c r="G29" s="23">
        <v>338551.33999999997</v>
      </c>
      <c r="H29" s="8">
        <v>270841.17</v>
      </c>
      <c r="I29" s="9">
        <v>285.86</v>
      </c>
      <c r="J29" s="15"/>
      <c r="K29" s="22"/>
      <c r="L29" s="4"/>
    </row>
    <row r="30" spans="1:28" ht="15" customHeight="1" x14ac:dyDescent="0.25">
      <c r="A30" s="7" t="s">
        <v>26</v>
      </c>
      <c r="B30" s="40">
        <v>2.2320000000000002</v>
      </c>
      <c r="C30" s="23">
        <v>8076800.0100000007</v>
      </c>
      <c r="D30" s="23">
        <v>6461440.0000000009</v>
      </c>
      <c r="E30" s="23">
        <v>94034.029204800012</v>
      </c>
      <c r="F30" s="23">
        <v>74474.95</v>
      </c>
      <c r="G30" s="23">
        <v>716616.27</v>
      </c>
      <c r="H30" s="8">
        <v>573293.08000000007</v>
      </c>
      <c r="I30" s="9">
        <v>698.37</v>
      </c>
      <c r="J30" s="15"/>
      <c r="K30" s="22"/>
      <c r="L30" s="4"/>
    </row>
    <row r="31" spans="1:28" ht="15" customHeight="1" x14ac:dyDescent="0.25">
      <c r="A31" s="7" t="s">
        <v>27</v>
      </c>
      <c r="B31" s="40">
        <v>0.79400000000000004</v>
      </c>
      <c r="C31" s="23">
        <v>2869012.5900000003</v>
      </c>
      <c r="D31" s="23">
        <v>2295210.0600000005</v>
      </c>
      <c r="E31" s="23">
        <v>33451.173471599999</v>
      </c>
      <c r="F31" s="23">
        <v>26493.329999999998</v>
      </c>
      <c r="G31" s="23">
        <v>123233.48000000001</v>
      </c>
      <c r="H31" s="8">
        <v>98586.87000000001</v>
      </c>
      <c r="I31" s="9">
        <v>247.29</v>
      </c>
      <c r="J31" s="15"/>
      <c r="K31" s="22"/>
      <c r="L31" s="4"/>
    </row>
    <row r="32" spans="1:28" ht="15" customHeight="1" x14ac:dyDescent="0.25">
      <c r="A32" s="7" t="s">
        <v>28</v>
      </c>
      <c r="B32" s="41">
        <v>0.46</v>
      </c>
      <c r="C32" s="23">
        <v>1665503.11</v>
      </c>
      <c r="D32" s="23">
        <v>1332402.4900000002</v>
      </c>
      <c r="E32" s="23">
        <v>19379.773043999998</v>
      </c>
      <c r="F32" s="23">
        <v>15348.779999999999</v>
      </c>
      <c r="G32" s="23">
        <v>44889.77</v>
      </c>
      <c r="H32" s="8">
        <v>35911.879999999997</v>
      </c>
      <c r="I32" s="9">
        <v>115.05</v>
      </c>
      <c r="J32" s="15"/>
      <c r="K32" s="22"/>
      <c r="L32" s="4"/>
    </row>
    <row r="33" spans="1:12" ht="15" customHeight="1" x14ac:dyDescent="0.25">
      <c r="A33" s="7" t="s">
        <v>29</v>
      </c>
      <c r="B33" s="40">
        <v>0.182</v>
      </c>
      <c r="C33" s="23">
        <v>658893.18999999994</v>
      </c>
      <c r="D33" s="23">
        <v>527114.53999999992</v>
      </c>
      <c r="E33" s="23">
        <v>7667.6493347999995</v>
      </c>
      <c r="F33" s="23">
        <v>6072.79</v>
      </c>
      <c r="G33" s="23">
        <v>12173.599999999997</v>
      </c>
      <c r="H33" s="8">
        <v>9738.9399999999969</v>
      </c>
      <c r="I33" s="9">
        <v>69.94</v>
      </c>
      <c r="J33" s="15"/>
      <c r="K33" s="22"/>
      <c r="L33" s="4"/>
    </row>
    <row r="34" spans="1:12" ht="15" customHeight="1" x14ac:dyDescent="0.25">
      <c r="A34" s="7" t="s">
        <v>30</v>
      </c>
      <c r="B34" s="40">
        <v>1.268</v>
      </c>
      <c r="C34" s="23">
        <v>4591155.96</v>
      </c>
      <c r="D34" s="23">
        <v>3672924.79</v>
      </c>
      <c r="E34" s="23">
        <v>53420.765695199996</v>
      </c>
      <c r="F34" s="23">
        <v>42309.25</v>
      </c>
      <c r="G34" s="23">
        <v>214062.13000000003</v>
      </c>
      <c r="H34" s="8">
        <v>171249.77000000002</v>
      </c>
      <c r="I34" s="9">
        <v>255.25</v>
      </c>
      <c r="J34" s="15"/>
      <c r="K34" s="22"/>
      <c r="L34" s="4"/>
    </row>
    <row r="35" spans="1:12" ht="15" customHeight="1" x14ac:dyDescent="0.25">
      <c r="A35" s="7" t="s">
        <v>31</v>
      </c>
      <c r="B35" s="41">
        <v>0.27</v>
      </c>
      <c r="C35" s="23">
        <v>976929.34000000008</v>
      </c>
      <c r="D35" s="23">
        <v>781543.4800000001</v>
      </c>
      <c r="E35" s="23">
        <v>11375.084177999999</v>
      </c>
      <c r="F35" s="23">
        <v>9009.07</v>
      </c>
      <c r="G35" s="23">
        <v>66959.62</v>
      </c>
      <c r="H35" s="8">
        <v>53567.779999999992</v>
      </c>
      <c r="I35" s="9">
        <v>77.64</v>
      </c>
      <c r="J35" s="15"/>
      <c r="K35" s="22"/>
      <c r="L35" s="4"/>
    </row>
    <row r="36" spans="1:12" ht="15" customHeight="1" x14ac:dyDescent="0.25">
      <c r="A36" s="7" t="s">
        <v>32</v>
      </c>
      <c r="B36" s="40">
        <v>0.69399999999999995</v>
      </c>
      <c r="C36" s="23">
        <v>2512129.2300000004</v>
      </c>
      <c r="D36" s="23">
        <v>2009703.3900000004</v>
      </c>
      <c r="E36" s="23">
        <v>29238.179331599993</v>
      </c>
      <c r="F36" s="23">
        <v>23156.640000000003</v>
      </c>
      <c r="G36" s="23">
        <v>71545.820000000007</v>
      </c>
      <c r="H36" s="8">
        <v>57236.750000000007</v>
      </c>
      <c r="I36" s="9">
        <v>201.94</v>
      </c>
      <c r="J36" s="15"/>
      <c r="K36" s="22"/>
      <c r="L36" s="4"/>
    </row>
    <row r="37" spans="1:12" ht="15" customHeight="1" x14ac:dyDescent="0.25">
      <c r="A37" s="7" t="s">
        <v>33</v>
      </c>
      <c r="B37" s="40">
        <v>0.28599999999999998</v>
      </c>
      <c r="C37" s="23">
        <v>1036118.01</v>
      </c>
      <c r="D37" s="23">
        <v>828894.4</v>
      </c>
      <c r="E37" s="23">
        <v>12049.163240399997</v>
      </c>
      <c r="F37" s="23">
        <v>9542.94</v>
      </c>
      <c r="G37" s="23">
        <v>100940.94999999998</v>
      </c>
      <c r="H37" s="8">
        <v>80752.859999999986</v>
      </c>
      <c r="I37" s="9">
        <v>181.77</v>
      </c>
      <c r="J37" s="15"/>
      <c r="K37" s="22"/>
      <c r="L37" s="4"/>
    </row>
    <row r="38" spans="1:12" ht="15" customHeight="1" x14ac:dyDescent="0.25">
      <c r="A38" s="7" t="s">
        <v>1</v>
      </c>
      <c r="B38" s="40">
        <v>0.438</v>
      </c>
      <c r="C38" s="23">
        <v>1585080.0800000003</v>
      </c>
      <c r="D38" s="23">
        <v>1268064.0700000003</v>
      </c>
      <c r="E38" s="23">
        <v>18452.914333199999</v>
      </c>
      <c r="F38" s="23">
        <v>14614.72</v>
      </c>
      <c r="G38" s="23">
        <v>40383.4</v>
      </c>
      <c r="H38" s="8">
        <v>32306.81</v>
      </c>
      <c r="I38" s="9">
        <v>115.54</v>
      </c>
      <c r="J38" s="15"/>
      <c r="K38" s="22"/>
      <c r="L38" s="4"/>
    </row>
    <row r="39" spans="1:12" ht="15" customHeight="1" x14ac:dyDescent="0.25">
      <c r="A39" s="7" t="s">
        <v>34</v>
      </c>
      <c r="B39" s="40">
        <v>0.35899999999999999</v>
      </c>
      <c r="C39" s="23">
        <v>1300068.1099999999</v>
      </c>
      <c r="D39" s="23">
        <v>1040054.4699999999</v>
      </c>
      <c r="E39" s="23">
        <v>15124.648962599998</v>
      </c>
      <c r="F39" s="23">
        <v>11978.72</v>
      </c>
      <c r="G39" s="23">
        <v>208484.21999999997</v>
      </c>
      <c r="H39" s="8">
        <v>166787.46999999997</v>
      </c>
      <c r="I39" s="9">
        <v>246.97</v>
      </c>
      <c r="J39" s="15"/>
      <c r="K39" s="22"/>
      <c r="L39" s="4"/>
    </row>
    <row r="40" spans="1:12" ht="15" customHeight="1" x14ac:dyDescent="0.25">
      <c r="A40" s="7" t="s">
        <v>35</v>
      </c>
      <c r="B40" s="40">
        <v>0.81200000000000006</v>
      </c>
      <c r="C40" s="23">
        <v>2942407.3600000003</v>
      </c>
      <c r="D40" s="23">
        <v>2353925.91</v>
      </c>
      <c r="E40" s="23">
        <v>34209.512416799997</v>
      </c>
      <c r="F40" s="23">
        <v>27093.93</v>
      </c>
      <c r="G40" s="23">
        <v>1760538.6099999999</v>
      </c>
      <c r="H40" s="8">
        <v>1408430.9699999997</v>
      </c>
      <c r="I40" s="9">
        <v>711.08</v>
      </c>
      <c r="J40" s="15"/>
      <c r="K40" s="22"/>
      <c r="L40" s="4"/>
    </row>
    <row r="41" spans="1:12" ht="15" customHeight="1" x14ac:dyDescent="0.25">
      <c r="A41" s="7" t="s">
        <v>36</v>
      </c>
      <c r="B41" s="40">
        <v>0.372</v>
      </c>
      <c r="C41" s="23">
        <v>1345742.44</v>
      </c>
      <c r="D41" s="23">
        <v>1076593.93</v>
      </c>
      <c r="E41" s="23">
        <v>15672.338200799997</v>
      </c>
      <c r="F41" s="23">
        <v>12412.49</v>
      </c>
      <c r="G41" s="23">
        <v>155637.37999999998</v>
      </c>
      <c r="H41" s="8">
        <v>124509.96999999997</v>
      </c>
      <c r="I41" s="9">
        <v>214.03</v>
      </c>
      <c r="J41" s="15"/>
      <c r="K41" s="22"/>
      <c r="L41" s="4"/>
    </row>
    <row r="42" spans="1:12" ht="15" customHeight="1" x14ac:dyDescent="0.25">
      <c r="A42" s="7" t="s">
        <v>37</v>
      </c>
      <c r="B42" s="40">
        <v>0.23100000000000001</v>
      </c>
      <c r="C42" s="23">
        <v>837354.05000000016</v>
      </c>
      <c r="D42" s="23">
        <v>669883.25000000012</v>
      </c>
      <c r="E42" s="23">
        <v>9732.0164633999993</v>
      </c>
      <c r="F42" s="23">
        <v>7707.75</v>
      </c>
      <c r="G42" s="23">
        <v>45340.869999999995</v>
      </c>
      <c r="H42" s="8">
        <v>36272.779999999992</v>
      </c>
      <c r="I42" s="9">
        <v>114.49</v>
      </c>
      <c r="J42" s="15"/>
      <c r="K42" s="22"/>
      <c r="L42" s="4"/>
    </row>
    <row r="43" spans="1:12" ht="15" customHeight="1" x14ac:dyDescent="0.25">
      <c r="A43" s="7" t="s">
        <v>38</v>
      </c>
      <c r="B43" s="40">
        <v>0.24299999999999999</v>
      </c>
      <c r="C43" s="23">
        <v>879719.26</v>
      </c>
      <c r="D43" s="23">
        <v>703775.41</v>
      </c>
      <c r="E43" s="23">
        <v>10237.575760199999</v>
      </c>
      <c r="F43" s="23">
        <v>8108.16</v>
      </c>
      <c r="G43" s="23">
        <v>37934.009999999995</v>
      </c>
      <c r="H43" s="8">
        <v>30347.309999999994</v>
      </c>
      <c r="I43" s="9">
        <v>83.78</v>
      </c>
      <c r="J43" s="15"/>
      <c r="K43" s="22"/>
      <c r="L43" s="4"/>
    </row>
    <row r="44" spans="1:12" ht="15" customHeight="1" x14ac:dyDescent="0.25">
      <c r="A44" s="7" t="s">
        <v>39</v>
      </c>
      <c r="B44" s="40">
        <v>0.315</v>
      </c>
      <c r="C44" s="23">
        <v>1141153.5</v>
      </c>
      <c r="D44" s="23">
        <v>912922.79999999993</v>
      </c>
      <c r="E44" s="23">
        <v>13270.931541</v>
      </c>
      <c r="F44" s="23">
        <v>10510.579999999998</v>
      </c>
      <c r="G44" s="23">
        <v>425249.8</v>
      </c>
      <c r="H44" s="8">
        <v>340199.93</v>
      </c>
      <c r="I44" s="9">
        <v>137.72</v>
      </c>
      <c r="J44" s="15"/>
      <c r="K44" s="22"/>
      <c r="L44" s="4"/>
    </row>
    <row r="45" spans="1:12" ht="15" customHeight="1" x14ac:dyDescent="0.25">
      <c r="A45" s="7" t="s">
        <v>40</v>
      </c>
      <c r="B45" s="40">
        <v>0.29899999999999999</v>
      </c>
      <c r="C45" s="23">
        <v>1082551.1499999999</v>
      </c>
      <c r="D45" s="23">
        <v>866040.92999999993</v>
      </c>
      <c r="E45" s="23">
        <v>12596.8524786</v>
      </c>
      <c r="F45" s="23">
        <v>9976.7100000000009</v>
      </c>
      <c r="G45" s="23">
        <v>95829.799999999988</v>
      </c>
      <c r="H45" s="8">
        <v>76663.919999999984</v>
      </c>
      <c r="I45" s="9">
        <v>136.47999999999999</v>
      </c>
      <c r="J45" s="15"/>
      <c r="K45" s="22"/>
      <c r="L45" s="4"/>
    </row>
    <row r="46" spans="1:12" ht="15" customHeight="1" x14ac:dyDescent="0.25">
      <c r="A46" s="7" t="s">
        <v>41</v>
      </c>
      <c r="B46" s="40">
        <v>0.31900000000000001</v>
      </c>
      <c r="C46" s="23">
        <v>1155873.05</v>
      </c>
      <c r="D46" s="23">
        <v>924698.42</v>
      </c>
      <c r="E46" s="23">
        <v>13439.4513066</v>
      </c>
      <c r="F46" s="23">
        <v>10644.050000000001</v>
      </c>
      <c r="G46" s="23">
        <v>28753.800000000007</v>
      </c>
      <c r="H46" s="8">
        <v>23003.110000000008</v>
      </c>
      <c r="I46" s="9">
        <v>137.41</v>
      </c>
      <c r="J46" s="15"/>
      <c r="K46" s="22"/>
      <c r="L46" s="4"/>
    </row>
    <row r="47" spans="1:12" ht="15" customHeight="1" x14ac:dyDescent="0.25">
      <c r="A47" s="7" t="s">
        <v>42</v>
      </c>
      <c r="B47" s="40">
        <v>2.4550000000000001</v>
      </c>
      <c r="C47" s="23">
        <v>8879299.9699999988</v>
      </c>
      <c r="D47" s="23">
        <v>7103439.959999999</v>
      </c>
      <c r="E47" s="23">
        <v>103429.006137</v>
      </c>
      <c r="F47" s="23">
        <v>81915.78</v>
      </c>
      <c r="G47" s="23">
        <v>213987.26000000007</v>
      </c>
      <c r="H47" s="8">
        <v>171189.88000000006</v>
      </c>
      <c r="I47" s="9">
        <v>257.77</v>
      </c>
      <c r="J47" s="15"/>
      <c r="K47" s="22"/>
      <c r="L47" s="4"/>
    </row>
    <row r="48" spans="1:12" ht="15" customHeight="1" x14ac:dyDescent="0.25">
      <c r="A48" s="7" t="s">
        <v>43</v>
      </c>
      <c r="B48" s="40">
        <v>0.34799999999999998</v>
      </c>
      <c r="C48" s="23">
        <v>1259528.94</v>
      </c>
      <c r="D48" s="23">
        <v>1007623.1599999999</v>
      </c>
      <c r="E48" s="23">
        <v>14661.219607199997</v>
      </c>
      <c r="F48" s="23">
        <v>11611.689999999999</v>
      </c>
      <c r="G48" s="23">
        <v>57825.539999999994</v>
      </c>
      <c r="H48" s="8">
        <v>46260.49</v>
      </c>
      <c r="I48" s="9">
        <v>107.66</v>
      </c>
      <c r="J48" s="15"/>
      <c r="K48" s="22"/>
      <c r="L48" s="4"/>
    </row>
    <row r="49" spans="1:12" ht="15" customHeight="1" x14ac:dyDescent="0.25">
      <c r="A49" s="7" t="s">
        <v>44</v>
      </c>
      <c r="B49" s="40">
        <v>0.496</v>
      </c>
      <c r="C49" s="23">
        <v>1793288.5799999998</v>
      </c>
      <c r="D49" s="23">
        <v>1434630.8599999999</v>
      </c>
      <c r="E49" s="23">
        <v>20896.4509344</v>
      </c>
      <c r="F49" s="23">
        <v>16550</v>
      </c>
      <c r="G49" s="23">
        <v>123604.22000000002</v>
      </c>
      <c r="H49" s="8">
        <v>98883.440000000031</v>
      </c>
      <c r="I49" s="9">
        <v>222.02</v>
      </c>
      <c r="J49" s="15"/>
      <c r="K49" s="22"/>
      <c r="L49" s="4"/>
    </row>
    <row r="50" spans="1:12" ht="15" customHeight="1" x14ac:dyDescent="0.25">
      <c r="A50" s="7" t="s">
        <v>2</v>
      </c>
      <c r="B50" s="40">
        <v>0.871</v>
      </c>
      <c r="C50" s="23">
        <v>3150165.52</v>
      </c>
      <c r="D50" s="23">
        <v>2520132.42</v>
      </c>
      <c r="E50" s="23">
        <v>36695.1789594</v>
      </c>
      <c r="F50" s="23">
        <v>29062.579999999998</v>
      </c>
      <c r="G50" s="23">
        <v>99643.340000000011</v>
      </c>
      <c r="H50" s="8">
        <v>79714.750000000015</v>
      </c>
      <c r="I50" s="9">
        <v>247.63</v>
      </c>
      <c r="J50" s="15"/>
      <c r="K50" s="22"/>
      <c r="L50" s="4"/>
    </row>
    <row r="51" spans="1:12" ht="15" customHeight="1" x14ac:dyDescent="0.25">
      <c r="A51" s="7" t="s">
        <v>45</v>
      </c>
      <c r="B51" s="41">
        <v>0.21</v>
      </c>
      <c r="C51" s="23">
        <v>760171.18</v>
      </c>
      <c r="D51" s="23">
        <v>608136.96000000008</v>
      </c>
      <c r="E51" s="23">
        <v>8847.2876939999987</v>
      </c>
      <c r="F51" s="23">
        <v>7007.05</v>
      </c>
      <c r="G51" s="23">
        <v>37458.950000000004</v>
      </c>
      <c r="H51" s="8">
        <v>29967.240000000005</v>
      </c>
      <c r="I51" s="9">
        <v>113.4</v>
      </c>
      <c r="J51" s="15"/>
      <c r="K51" s="22"/>
      <c r="L51" s="4"/>
    </row>
    <row r="52" spans="1:12" ht="15" customHeight="1" x14ac:dyDescent="0.25">
      <c r="A52" s="7" t="s">
        <v>46</v>
      </c>
      <c r="B52" s="40">
        <v>0.36199999999999999</v>
      </c>
      <c r="C52" s="23">
        <v>1311099.1700000002</v>
      </c>
      <c r="D52" s="23">
        <v>1048879.3500000001</v>
      </c>
      <c r="E52" s="23">
        <v>15251.038786799998</v>
      </c>
      <c r="F52" s="23">
        <v>12078.83</v>
      </c>
      <c r="G52" s="23">
        <v>51041.279999999992</v>
      </c>
      <c r="H52" s="8">
        <v>40833.099999999991</v>
      </c>
      <c r="I52" s="9">
        <v>164.88</v>
      </c>
      <c r="J52" s="15"/>
      <c r="K52" s="22"/>
      <c r="L52" s="4"/>
    </row>
    <row r="53" spans="1:12" ht="15" customHeight="1" x14ac:dyDescent="0.25">
      <c r="A53" s="7" t="s">
        <v>47</v>
      </c>
      <c r="B53" s="40">
        <v>0.373</v>
      </c>
      <c r="C53" s="23">
        <v>1350051.81</v>
      </c>
      <c r="D53" s="23">
        <v>1080041.4500000002</v>
      </c>
      <c r="E53" s="23">
        <v>15714.468142199998</v>
      </c>
      <c r="F53" s="23">
        <v>12445.86</v>
      </c>
      <c r="G53" s="23">
        <v>54026.27</v>
      </c>
      <c r="H53" s="8">
        <v>43221.1</v>
      </c>
      <c r="I53" s="9">
        <v>109.13</v>
      </c>
      <c r="J53" s="15"/>
      <c r="K53" s="22"/>
      <c r="L53" s="4"/>
    </row>
    <row r="54" spans="1:12" ht="15" customHeight="1" x14ac:dyDescent="0.25">
      <c r="A54" s="7" t="s">
        <v>48</v>
      </c>
      <c r="B54" s="40">
        <v>4.9790000000000001</v>
      </c>
      <c r="C54" s="23">
        <v>18036181.34</v>
      </c>
      <c r="D54" s="23">
        <v>14428945.049999999</v>
      </c>
      <c r="E54" s="23">
        <v>209764.97823059998</v>
      </c>
      <c r="F54" s="23">
        <v>166133.86000000002</v>
      </c>
      <c r="G54" s="23">
        <v>1008800.9399999997</v>
      </c>
      <c r="H54" s="8">
        <v>807040.84999999963</v>
      </c>
      <c r="I54" s="9">
        <v>1011.74</v>
      </c>
      <c r="J54" s="15"/>
      <c r="K54" s="22"/>
      <c r="L54" s="4"/>
    </row>
    <row r="55" spans="1:12" ht="15" customHeight="1" x14ac:dyDescent="0.25">
      <c r="A55" s="7" t="s">
        <v>49</v>
      </c>
      <c r="B55" s="40">
        <v>0.27600000000000002</v>
      </c>
      <c r="C55" s="23">
        <v>996922.05000000016</v>
      </c>
      <c r="D55" s="23">
        <v>797537.64000000013</v>
      </c>
      <c r="E55" s="23">
        <v>11627.8638264</v>
      </c>
      <c r="F55" s="23">
        <v>9209.26</v>
      </c>
      <c r="G55" s="23">
        <v>61093.180000000022</v>
      </c>
      <c r="H55" s="8">
        <v>48874.620000000024</v>
      </c>
      <c r="I55" s="9">
        <v>142.44999999999999</v>
      </c>
      <c r="J55" s="15"/>
      <c r="K55" s="22"/>
      <c r="L55" s="4"/>
    </row>
    <row r="56" spans="1:12" ht="15" customHeight="1" x14ac:dyDescent="0.25">
      <c r="A56" s="7" t="s">
        <v>50</v>
      </c>
      <c r="B56" s="40">
        <v>0.65800000000000003</v>
      </c>
      <c r="C56" s="23">
        <v>2379963.52</v>
      </c>
      <c r="D56" s="23">
        <v>1903970.83</v>
      </c>
      <c r="E56" s="23">
        <v>27721.501441199998</v>
      </c>
      <c r="F56" s="23">
        <v>21955.43</v>
      </c>
      <c r="G56" s="23">
        <v>370045.53999999992</v>
      </c>
      <c r="H56" s="8">
        <v>296036.5199999999</v>
      </c>
      <c r="I56" s="9">
        <v>289.79000000000002</v>
      </c>
      <c r="J56" s="15"/>
      <c r="K56" s="22"/>
      <c r="L56" s="4"/>
    </row>
    <row r="57" spans="1:12" ht="15" customHeight="1" x14ac:dyDescent="0.25">
      <c r="A57" s="7" t="s">
        <v>51</v>
      </c>
      <c r="B57" s="40">
        <v>0.61099999999999999</v>
      </c>
      <c r="C57" s="23">
        <v>2212708.1</v>
      </c>
      <c r="D57" s="23">
        <v>1770166.4800000002</v>
      </c>
      <c r="E57" s="23">
        <v>25741.394195399997</v>
      </c>
      <c r="F57" s="23">
        <v>20387.190000000002</v>
      </c>
      <c r="G57" s="23">
        <v>79488.31</v>
      </c>
      <c r="H57" s="8">
        <v>63590.729999999996</v>
      </c>
      <c r="I57" s="9">
        <v>165.99</v>
      </c>
      <c r="J57" s="15"/>
      <c r="K57" s="22"/>
      <c r="L57" s="4"/>
    </row>
    <row r="58" spans="1:12" ht="15" customHeight="1" x14ac:dyDescent="0.25">
      <c r="A58" s="7" t="s">
        <v>52</v>
      </c>
      <c r="B58" s="40">
        <v>0.436</v>
      </c>
      <c r="C58" s="23">
        <v>1578668.7700000003</v>
      </c>
      <c r="D58" s="23">
        <v>1262935.0100000002</v>
      </c>
      <c r="E58" s="23">
        <v>18368.654450399998</v>
      </c>
      <c r="F58" s="23">
        <v>14547.97</v>
      </c>
      <c r="G58" s="23">
        <v>82617.930000000008</v>
      </c>
      <c r="H58" s="8">
        <v>66094.44</v>
      </c>
      <c r="I58" s="9">
        <v>115.67</v>
      </c>
      <c r="J58" s="15"/>
      <c r="K58" s="22"/>
      <c r="L58" s="4"/>
    </row>
    <row r="59" spans="1:12" ht="15" customHeight="1" x14ac:dyDescent="0.25">
      <c r="A59" s="7" t="s">
        <v>53</v>
      </c>
      <c r="B59" s="40">
        <v>0.495</v>
      </c>
      <c r="C59" s="23">
        <v>1792324.7900000005</v>
      </c>
      <c r="D59" s="23">
        <v>1433859.8300000005</v>
      </c>
      <c r="E59" s="23">
        <v>20854.320992999998</v>
      </c>
      <c r="F59" s="23">
        <v>16516.63</v>
      </c>
      <c r="G59" s="23">
        <v>122543.76999999999</v>
      </c>
      <c r="H59" s="8">
        <v>98035.109999999986</v>
      </c>
      <c r="I59" s="9">
        <v>211.97</v>
      </c>
      <c r="J59" s="15"/>
      <c r="K59" s="22"/>
      <c r="L59" s="4"/>
    </row>
    <row r="60" spans="1:12" ht="15" customHeight="1" x14ac:dyDescent="0.25">
      <c r="A60" s="7" t="s">
        <v>54</v>
      </c>
      <c r="B60" s="40">
        <v>0.52100000000000002</v>
      </c>
      <c r="C60" s="23">
        <v>1886294.6899999997</v>
      </c>
      <c r="D60" s="23">
        <v>1509035.7399999998</v>
      </c>
      <c r="E60" s="23">
        <v>21949.699469399999</v>
      </c>
      <c r="F60" s="23">
        <v>17384.170000000002</v>
      </c>
      <c r="G60" s="23">
        <v>79376.039999999994</v>
      </c>
      <c r="H60" s="8">
        <v>63500.909999999996</v>
      </c>
      <c r="I60" s="9">
        <v>171.45</v>
      </c>
      <c r="J60" s="15"/>
      <c r="K60" s="22"/>
      <c r="L60" s="4"/>
    </row>
    <row r="61" spans="1:12" ht="15" customHeight="1" x14ac:dyDescent="0.25">
      <c r="A61" s="7" t="s">
        <v>55</v>
      </c>
      <c r="B61" s="40">
        <v>0.28299999999999997</v>
      </c>
      <c r="C61" s="23">
        <v>1024155.76</v>
      </c>
      <c r="D61" s="23">
        <v>819324.61</v>
      </c>
      <c r="E61" s="23">
        <v>11922.773416199998</v>
      </c>
      <c r="F61" s="23">
        <v>9442.83</v>
      </c>
      <c r="G61" s="23">
        <v>21661.78</v>
      </c>
      <c r="H61" s="8">
        <v>17329.479999999996</v>
      </c>
      <c r="I61" s="9">
        <v>73.650000000000006</v>
      </c>
      <c r="J61" s="15"/>
      <c r="K61" s="22"/>
      <c r="L61" s="4"/>
    </row>
    <row r="62" spans="1:12" ht="15" customHeight="1" x14ac:dyDescent="0.25">
      <c r="A62" s="7" t="s">
        <v>56</v>
      </c>
      <c r="B62" s="40">
        <v>0.54600000000000004</v>
      </c>
      <c r="C62" s="23">
        <v>1976403.67</v>
      </c>
      <c r="D62" s="23">
        <v>1581122.95</v>
      </c>
      <c r="E62" s="23">
        <v>23002.948004400001</v>
      </c>
      <c r="F62" s="23">
        <v>18218.339999999997</v>
      </c>
      <c r="G62" s="23">
        <v>52263.16</v>
      </c>
      <c r="H62" s="8">
        <v>41810.620000000003</v>
      </c>
      <c r="I62" s="9">
        <v>166.09</v>
      </c>
      <c r="J62" s="15"/>
      <c r="K62" s="22"/>
      <c r="L62" s="4"/>
    </row>
    <row r="63" spans="1:12" ht="15" customHeight="1" x14ac:dyDescent="0.25">
      <c r="A63" s="7" t="s">
        <v>57</v>
      </c>
      <c r="B63" s="40">
        <v>0.28100000000000003</v>
      </c>
      <c r="C63" s="23">
        <v>1017606.4799999997</v>
      </c>
      <c r="D63" s="23">
        <v>814085.16999999981</v>
      </c>
      <c r="E63" s="23">
        <v>11838.513533400001</v>
      </c>
      <c r="F63" s="23">
        <v>9376.1</v>
      </c>
      <c r="G63" s="23">
        <v>53496.1</v>
      </c>
      <c r="H63" s="8">
        <v>42796.959999999999</v>
      </c>
      <c r="I63" s="9">
        <v>142.29</v>
      </c>
      <c r="J63" s="15"/>
      <c r="K63" s="22"/>
      <c r="L63" s="4"/>
    </row>
    <row r="64" spans="1:12" ht="15" customHeight="1" x14ac:dyDescent="0.25">
      <c r="A64" s="7" t="s">
        <v>58</v>
      </c>
      <c r="B64" s="40">
        <v>1.3109999999999999</v>
      </c>
      <c r="C64" s="23">
        <v>4743726.33</v>
      </c>
      <c r="D64" s="23">
        <v>3794981.0700000003</v>
      </c>
      <c r="E64" s="23">
        <v>55232.3531754</v>
      </c>
      <c r="F64" s="23">
        <v>43744.02</v>
      </c>
      <c r="G64" s="23">
        <v>254822.06000000003</v>
      </c>
      <c r="H64" s="8">
        <v>203857.74000000002</v>
      </c>
      <c r="I64" s="9">
        <v>362.52</v>
      </c>
      <c r="J64" s="15"/>
      <c r="K64" s="22"/>
      <c r="L64" s="4"/>
    </row>
    <row r="65" spans="1:12" ht="15" customHeight="1" x14ac:dyDescent="0.25">
      <c r="A65" s="7" t="s">
        <v>59</v>
      </c>
      <c r="B65" s="40">
        <v>0.436</v>
      </c>
      <c r="C65" s="23">
        <v>1579324.0800000003</v>
      </c>
      <c r="D65" s="23">
        <v>1263459.2600000002</v>
      </c>
      <c r="E65" s="23">
        <v>18368.654450399998</v>
      </c>
      <c r="F65" s="23">
        <v>14547.97</v>
      </c>
      <c r="G65" s="23">
        <v>48445.880000000005</v>
      </c>
      <c r="H65" s="8">
        <v>38756.800000000003</v>
      </c>
      <c r="I65" s="9">
        <v>184.92</v>
      </c>
      <c r="J65" s="15"/>
      <c r="K65" s="22"/>
      <c r="L65" s="4"/>
    </row>
    <row r="66" spans="1:12" ht="15" customHeight="1" x14ac:dyDescent="0.25">
      <c r="A66" s="7" t="s">
        <v>60</v>
      </c>
      <c r="B66" s="40">
        <v>0.307</v>
      </c>
      <c r="C66" s="23">
        <v>1111403.97</v>
      </c>
      <c r="D66" s="23">
        <v>889123.16999999993</v>
      </c>
      <c r="E66" s="23">
        <v>12933.892009799998</v>
      </c>
      <c r="F66" s="23">
        <v>10243.64</v>
      </c>
      <c r="G66" s="23">
        <v>75107.040000000008</v>
      </c>
      <c r="H66" s="8">
        <v>60085.720000000008</v>
      </c>
      <c r="I66" s="9">
        <v>213.46</v>
      </c>
      <c r="J66" s="15"/>
      <c r="K66" s="22"/>
      <c r="L66" s="4"/>
    </row>
    <row r="67" spans="1:12" ht="15" customHeight="1" x14ac:dyDescent="0.25">
      <c r="A67" s="7" t="s">
        <v>61</v>
      </c>
      <c r="B67" s="40">
        <v>0.73199999999999998</v>
      </c>
      <c r="C67" s="23">
        <v>2649292.0999999996</v>
      </c>
      <c r="D67" s="23">
        <v>2119433.6899999995</v>
      </c>
      <c r="E67" s="23">
        <v>30839.1171048</v>
      </c>
      <c r="F67" s="23">
        <v>24424.59</v>
      </c>
      <c r="G67" s="23">
        <v>68826.05</v>
      </c>
      <c r="H67" s="8">
        <v>55060.91</v>
      </c>
      <c r="I67" s="9">
        <v>216.55</v>
      </c>
      <c r="J67" s="15"/>
      <c r="K67" s="22"/>
      <c r="L67" s="4"/>
    </row>
    <row r="68" spans="1:12" ht="15" customHeight="1" x14ac:dyDescent="0.25">
      <c r="A68" s="7" t="s">
        <v>62</v>
      </c>
      <c r="B68" s="40">
        <v>0.14199999999999999</v>
      </c>
      <c r="C68" s="23">
        <v>514111.85999999993</v>
      </c>
      <c r="D68" s="23">
        <v>411289.46999999991</v>
      </c>
      <c r="E68" s="23">
        <v>5982.4516787999992</v>
      </c>
      <c r="F68" s="23">
        <v>4738.09</v>
      </c>
      <c r="G68" s="23">
        <v>221341.63000000003</v>
      </c>
      <c r="H68" s="8">
        <v>177073.41000000003</v>
      </c>
      <c r="I68" s="9">
        <v>181.79</v>
      </c>
      <c r="J68" s="15"/>
      <c r="K68" s="22"/>
      <c r="L68" s="4"/>
    </row>
    <row r="69" spans="1:12" ht="15" customHeight="1" x14ac:dyDescent="0.25">
      <c r="A69" s="7" t="s">
        <v>63</v>
      </c>
      <c r="B69" s="40">
        <v>0.20899999999999999</v>
      </c>
      <c r="C69" s="23">
        <v>756896.5199999999</v>
      </c>
      <c r="D69" s="23">
        <v>605517.21999999986</v>
      </c>
      <c r="E69" s="23">
        <v>8805.1577525999983</v>
      </c>
      <c r="F69" s="23">
        <v>6973.69</v>
      </c>
      <c r="G69" s="23">
        <v>19964.809999999998</v>
      </c>
      <c r="H69" s="8">
        <v>15971.929999999998</v>
      </c>
      <c r="I69" s="9">
        <v>81.319999999999993</v>
      </c>
      <c r="J69" s="15"/>
      <c r="K69" s="22"/>
      <c r="L69" s="4"/>
    </row>
    <row r="70" spans="1:12" ht="15" customHeight="1" x14ac:dyDescent="0.25">
      <c r="A70" s="7" t="s">
        <v>64</v>
      </c>
      <c r="B70" s="41">
        <v>0.32</v>
      </c>
      <c r="C70" s="23">
        <v>1158871.77</v>
      </c>
      <c r="D70" s="23">
        <v>927097.43</v>
      </c>
      <c r="E70" s="23">
        <v>13481.581248</v>
      </c>
      <c r="F70" s="23">
        <v>10677.41</v>
      </c>
      <c r="G70" s="23">
        <v>172710.36000000002</v>
      </c>
      <c r="H70" s="8">
        <v>138168.37</v>
      </c>
      <c r="I70" s="9">
        <v>111.6</v>
      </c>
      <c r="J70" s="15"/>
      <c r="K70" s="22"/>
      <c r="L70" s="4"/>
    </row>
    <row r="71" spans="1:12" ht="15" customHeight="1" x14ac:dyDescent="0.25">
      <c r="A71" s="7" t="s">
        <v>65</v>
      </c>
      <c r="B71" s="40">
        <v>0.85399999999999998</v>
      </c>
      <c r="C71" s="23">
        <v>3089116.3099999996</v>
      </c>
      <c r="D71" s="23">
        <v>2471293.0499999998</v>
      </c>
      <c r="E71" s="23">
        <v>35978.96995559999</v>
      </c>
      <c r="F71" s="23">
        <v>28495.35</v>
      </c>
      <c r="G71" s="23">
        <v>109584.80999999998</v>
      </c>
      <c r="H71" s="8">
        <v>87667.929999999978</v>
      </c>
      <c r="I71" s="9">
        <v>172.79</v>
      </c>
      <c r="J71" s="15"/>
      <c r="K71" s="22"/>
      <c r="L71" s="4"/>
    </row>
    <row r="72" spans="1:12" ht="15" customHeight="1" x14ac:dyDescent="0.25">
      <c r="A72" s="7" t="s">
        <v>66</v>
      </c>
      <c r="B72" s="41">
        <v>0.25</v>
      </c>
      <c r="C72" s="23">
        <v>905745.82</v>
      </c>
      <c r="D72" s="23">
        <v>724596.66999999993</v>
      </c>
      <c r="E72" s="23">
        <v>10532.485349999999</v>
      </c>
      <c r="F72" s="23">
        <v>8341.7200000000012</v>
      </c>
      <c r="G72" s="23">
        <v>45729.199999999983</v>
      </c>
      <c r="H72" s="8">
        <v>36583.439999999988</v>
      </c>
      <c r="I72" s="9">
        <v>111.27</v>
      </c>
      <c r="J72" s="15"/>
      <c r="K72" s="22"/>
      <c r="L72" s="4"/>
    </row>
    <row r="73" spans="1:12" ht="15" customHeight="1" x14ac:dyDescent="0.25">
      <c r="A73" s="7" t="s">
        <v>67</v>
      </c>
      <c r="B73" s="40">
        <v>0.54500000000000004</v>
      </c>
      <c r="C73" s="23">
        <v>1972404.74</v>
      </c>
      <c r="D73" s="23">
        <v>1577923.79</v>
      </c>
      <c r="E73" s="23">
        <v>22960.818062999999</v>
      </c>
      <c r="F73" s="23">
        <v>18184.96</v>
      </c>
      <c r="G73" s="23">
        <v>45513.409999999996</v>
      </c>
      <c r="H73" s="8">
        <v>36410.819999999992</v>
      </c>
      <c r="I73" s="9">
        <v>112.9</v>
      </c>
      <c r="J73" s="15"/>
      <c r="K73" s="22"/>
      <c r="L73" s="4"/>
    </row>
    <row r="74" spans="1:12" ht="15" customHeight="1" x14ac:dyDescent="0.25">
      <c r="A74" s="7" t="s">
        <v>68</v>
      </c>
      <c r="B74" s="40">
        <v>2.2349999999999999</v>
      </c>
      <c r="C74" s="23">
        <v>8085554.6999999993</v>
      </c>
      <c r="D74" s="23">
        <v>6468443.7899999991</v>
      </c>
      <c r="E74" s="23">
        <v>94160.419028999982</v>
      </c>
      <c r="F74" s="23">
        <v>74575.05</v>
      </c>
      <c r="G74" s="23">
        <v>513814.82000000007</v>
      </c>
      <c r="H74" s="8">
        <v>411051.92000000004</v>
      </c>
      <c r="I74" s="9">
        <v>296.8</v>
      </c>
      <c r="J74" s="15"/>
      <c r="K74" s="22"/>
      <c r="L74" s="4"/>
    </row>
    <row r="75" spans="1:12" ht="15" customHeight="1" x14ac:dyDescent="0.25">
      <c r="A75" s="7" t="s">
        <v>69</v>
      </c>
      <c r="B75" s="40">
        <v>0.65100000000000002</v>
      </c>
      <c r="C75" s="23">
        <v>2357592.9499999997</v>
      </c>
      <c r="D75" s="23">
        <v>1886074.3499999996</v>
      </c>
      <c r="E75" s="23">
        <v>27426.591851399997</v>
      </c>
      <c r="F75" s="23">
        <v>21721.859999999997</v>
      </c>
      <c r="G75" s="23">
        <v>122849.11000000003</v>
      </c>
      <c r="H75" s="8">
        <v>98279.380000000034</v>
      </c>
      <c r="I75" s="9">
        <v>205.26</v>
      </c>
      <c r="J75" s="15"/>
      <c r="K75" s="22"/>
      <c r="L75" s="4"/>
    </row>
    <row r="76" spans="1:12" ht="15" customHeight="1" x14ac:dyDescent="0.25">
      <c r="A76" s="7" t="s">
        <v>70</v>
      </c>
      <c r="B76" s="40">
        <v>0.42299999999999999</v>
      </c>
      <c r="C76" s="23">
        <v>1531097.46</v>
      </c>
      <c r="D76" s="23">
        <v>1224877.99</v>
      </c>
      <c r="E76" s="23">
        <v>17820.965212200001</v>
      </c>
      <c r="F76" s="23">
        <v>14114.210000000001</v>
      </c>
      <c r="G76" s="23">
        <v>29423.61</v>
      </c>
      <c r="H76" s="8">
        <v>23538.97</v>
      </c>
      <c r="I76" s="9">
        <v>83.49</v>
      </c>
      <c r="J76" s="15"/>
      <c r="K76" s="22"/>
      <c r="L76" s="4"/>
    </row>
    <row r="77" spans="1:12" ht="15" customHeight="1" x14ac:dyDescent="0.25">
      <c r="A77" s="7" t="s">
        <v>71</v>
      </c>
      <c r="B77" s="40">
        <v>0.85199999999999998</v>
      </c>
      <c r="C77" s="23">
        <v>3082567.02</v>
      </c>
      <c r="D77" s="23">
        <v>2466053.63</v>
      </c>
      <c r="E77" s="23">
        <v>35894.710072799993</v>
      </c>
      <c r="F77" s="23">
        <v>28428.620000000003</v>
      </c>
      <c r="G77" s="23">
        <v>141520.53000000003</v>
      </c>
      <c r="H77" s="8">
        <v>113216.51000000002</v>
      </c>
      <c r="I77" s="9">
        <v>289.26</v>
      </c>
      <c r="J77" s="15"/>
      <c r="K77" s="22"/>
      <c r="L77" s="4"/>
    </row>
    <row r="78" spans="1:12" ht="15" customHeight="1" x14ac:dyDescent="0.25">
      <c r="A78" s="7" t="s">
        <v>72</v>
      </c>
      <c r="B78" s="40">
        <v>0.22600000000000001</v>
      </c>
      <c r="C78" s="23">
        <v>818152.68999999983</v>
      </c>
      <c r="D78" s="23">
        <v>654522.1599999998</v>
      </c>
      <c r="E78" s="23">
        <v>9521.3667563999988</v>
      </c>
      <c r="F78" s="23">
        <v>7540.920000000001</v>
      </c>
      <c r="G78" s="23">
        <v>65006.049999999996</v>
      </c>
      <c r="H78" s="8">
        <v>52004.909999999996</v>
      </c>
      <c r="I78" s="9">
        <v>107.97</v>
      </c>
      <c r="J78" s="15"/>
      <c r="K78" s="22"/>
      <c r="L78" s="4"/>
    </row>
    <row r="79" spans="1:12" ht="15" customHeight="1" x14ac:dyDescent="0.25">
      <c r="A79" s="7" t="s">
        <v>73</v>
      </c>
      <c r="B79" s="40">
        <v>1.901</v>
      </c>
      <c r="C79" s="23">
        <v>6880148.25</v>
      </c>
      <c r="D79" s="23">
        <v>5504118.5800000001</v>
      </c>
      <c r="E79" s="23">
        <v>80089.018601399992</v>
      </c>
      <c r="F79" s="23">
        <v>63430.5</v>
      </c>
      <c r="G79" s="23">
        <v>664564.74999999988</v>
      </c>
      <c r="H79" s="8">
        <v>531651.90999999992</v>
      </c>
      <c r="I79" s="9">
        <v>748.59</v>
      </c>
      <c r="J79" s="15"/>
      <c r="K79" s="22"/>
      <c r="L79" s="4"/>
    </row>
    <row r="80" spans="1:12" ht="15" customHeight="1" x14ac:dyDescent="0.25">
      <c r="A80" s="7" t="s">
        <v>74</v>
      </c>
      <c r="B80" s="40">
        <v>0.312</v>
      </c>
      <c r="C80" s="23">
        <v>1129777.52</v>
      </c>
      <c r="D80" s="23">
        <v>903822.01</v>
      </c>
      <c r="E80" s="23">
        <v>13144.541716799999</v>
      </c>
      <c r="F80" s="23">
        <v>10410.480000000001</v>
      </c>
      <c r="G80" s="23">
        <v>48155.759999999995</v>
      </c>
      <c r="H80" s="8">
        <v>38524.699999999997</v>
      </c>
      <c r="I80" s="9">
        <v>114.2</v>
      </c>
      <c r="J80" s="15"/>
      <c r="K80" s="22"/>
      <c r="L80" s="4"/>
    </row>
    <row r="81" spans="1:12" ht="15" customHeight="1" x14ac:dyDescent="0.25">
      <c r="A81" s="7" t="s">
        <v>75</v>
      </c>
      <c r="B81" s="40">
        <v>15.625</v>
      </c>
      <c r="C81" s="23">
        <v>56505246.339999996</v>
      </c>
      <c r="D81" s="23">
        <v>45204197.109999999</v>
      </c>
      <c r="E81" s="23">
        <v>658280.33437499998</v>
      </c>
      <c r="F81" s="23">
        <v>521358.02999999997</v>
      </c>
      <c r="G81" s="23">
        <v>2473780.9699999993</v>
      </c>
      <c r="H81" s="8">
        <v>1979024.8899999992</v>
      </c>
      <c r="I81" s="9">
        <v>2087.1</v>
      </c>
      <c r="J81" s="15"/>
      <c r="K81" s="22"/>
      <c r="L81" s="4"/>
    </row>
    <row r="82" spans="1:12" ht="15" customHeight="1" x14ac:dyDescent="0.25">
      <c r="A82" s="7" t="s">
        <v>76</v>
      </c>
      <c r="B82" s="40">
        <v>0.72199999999999998</v>
      </c>
      <c r="C82" s="23">
        <v>2613303.71</v>
      </c>
      <c r="D82" s="23">
        <v>2090642.96</v>
      </c>
      <c r="E82" s="23">
        <v>30417.817690799999</v>
      </c>
      <c r="F82" s="23">
        <v>24090.91</v>
      </c>
      <c r="G82" s="23">
        <v>61042.28</v>
      </c>
      <c r="H82" s="8">
        <v>48833.93</v>
      </c>
      <c r="I82" s="9">
        <v>246.69</v>
      </c>
      <c r="J82" s="15"/>
      <c r="K82" s="22"/>
      <c r="L82" s="4"/>
    </row>
    <row r="83" spans="1:12" ht="15" customHeight="1" x14ac:dyDescent="0.25">
      <c r="A83" s="7" t="s">
        <v>77</v>
      </c>
      <c r="B83" s="40">
        <v>0.49099999999999999</v>
      </c>
      <c r="C83" s="23">
        <v>1777432.76</v>
      </c>
      <c r="D83" s="23">
        <v>1421946.22</v>
      </c>
      <c r="E83" s="23">
        <v>20685.801227399999</v>
      </c>
      <c r="F83" s="23">
        <v>16383.16</v>
      </c>
      <c r="G83" s="23">
        <v>119527.76000000002</v>
      </c>
      <c r="H83" s="8">
        <v>95622.300000000032</v>
      </c>
      <c r="I83" s="9">
        <v>179.95</v>
      </c>
      <c r="J83" s="15"/>
      <c r="K83" s="22"/>
      <c r="L83" s="4"/>
    </row>
    <row r="84" spans="1:12" ht="15" customHeight="1" x14ac:dyDescent="0.25">
      <c r="A84" s="7" t="s">
        <v>78</v>
      </c>
      <c r="B84" s="40">
        <v>0.68700000000000006</v>
      </c>
      <c r="C84" s="23">
        <v>2489068.83</v>
      </c>
      <c r="D84" s="23">
        <v>1991255.07</v>
      </c>
      <c r="E84" s="23">
        <v>28943.269741799999</v>
      </c>
      <c r="F84" s="23">
        <v>22923.08</v>
      </c>
      <c r="G84" s="23">
        <v>172485.49000000002</v>
      </c>
      <c r="H84" s="8">
        <v>137988.46000000002</v>
      </c>
      <c r="I84" s="9">
        <v>212.35</v>
      </c>
      <c r="J84" s="15"/>
      <c r="K84" s="22"/>
      <c r="L84" s="4"/>
    </row>
    <row r="85" spans="1:12" ht="15" customHeight="1" x14ac:dyDescent="0.25">
      <c r="A85" s="7" t="s">
        <v>79</v>
      </c>
      <c r="B85" s="40">
        <v>2.9870000000000001</v>
      </c>
      <c r="C85" s="23">
        <v>10811755.720000003</v>
      </c>
      <c r="D85" s="23">
        <v>8649404.5700000022</v>
      </c>
      <c r="E85" s="23">
        <v>125842.13496179999</v>
      </c>
      <c r="F85" s="23">
        <v>99666.97</v>
      </c>
      <c r="G85" s="23">
        <v>504235.98999999993</v>
      </c>
      <c r="H85" s="8">
        <v>403388.89999999997</v>
      </c>
      <c r="I85" s="9">
        <v>490.96</v>
      </c>
      <c r="J85" s="15"/>
      <c r="K85" s="22"/>
      <c r="L85" s="4"/>
    </row>
    <row r="86" spans="1:12" ht="15" customHeight="1" x14ac:dyDescent="0.25">
      <c r="A86" s="7" t="s">
        <v>80</v>
      </c>
      <c r="B86" s="40">
        <v>0.31900000000000001</v>
      </c>
      <c r="C86" s="23">
        <v>1154941.82</v>
      </c>
      <c r="D86" s="23">
        <v>923953.45000000007</v>
      </c>
      <c r="E86" s="23">
        <v>13439.4513066</v>
      </c>
      <c r="F86" s="23">
        <v>10644.050000000001</v>
      </c>
      <c r="G86" s="23">
        <v>62789.37000000001</v>
      </c>
      <c r="H86" s="8">
        <v>50231.580000000016</v>
      </c>
      <c r="I86" s="9">
        <v>85.13</v>
      </c>
      <c r="J86" s="15"/>
      <c r="K86" s="22"/>
      <c r="L86" s="4"/>
    </row>
    <row r="87" spans="1:12" ht="15" customHeight="1" x14ac:dyDescent="0.25">
      <c r="A87" s="7" t="s">
        <v>81</v>
      </c>
      <c r="B87" s="40">
        <v>0.65800000000000003</v>
      </c>
      <c r="C87" s="23">
        <v>2380446.39</v>
      </c>
      <c r="D87" s="23">
        <v>1904357.1300000001</v>
      </c>
      <c r="E87" s="23">
        <v>27721.501441199998</v>
      </c>
      <c r="F87" s="23">
        <v>21955.43</v>
      </c>
      <c r="G87" s="23">
        <v>87488.73</v>
      </c>
      <c r="H87" s="8">
        <v>69991.069999999992</v>
      </c>
      <c r="I87" s="9">
        <v>137.66</v>
      </c>
      <c r="J87" s="15"/>
      <c r="K87" s="22"/>
      <c r="L87" s="4"/>
    </row>
    <row r="88" spans="1:12" ht="15" customHeight="1" x14ac:dyDescent="0.25">
      <c r="A88" s="7" t="s">
        <v>82</v>
      </c>
      <c r="B88" s="40">
        <v>5.056</v>
      </c>
      <c r="C88" s="23">
        <v>18311608.920000002</v>
      </c>
      <c r="D88" s="23">
        <v>14649287.140000002</v>
      </c>
      <c r="E88" s="23">
        <v>213008.98371839998</v>
      </c>
      <c r="F88" s="23">
        <v>168703.12</v>
      </c>
      <c r="G88" s="23">
        <v>3397034.0100000002</v>
      </c>
      <c r="H88" s="8">
        <v>2717627.3100000005</v>
      </c>
      <c r="I88" s="9">
        <v>2002.43</v>
      </c>
      <c r="J88" s="15"/>
      <c r="K88" s="22"/>
      <c r="L88" s="4"/>
    </row>
    <row r="89" spans="1:12" ht="15" customHeight="1" x14ac:dyDescent="0.25">
      <c r="A89" s="10" t="s">
        <v>83</v>
      </c>
      <c r="B89" s="40">
        <v>14.782</v>
      </c>
      <c r="C89" s="24">
        <v>53495435.910000011</v>
      </c>
      <c r="D89" s="24">
        <v>42796348.600000009</v>
      </c>
      <c r="E89" s="24">
        <v>622764.79377480003</v>
      </c>
      <c r="F89" s="24">
        <v>493229.68999999994</v>
      </c>
      <c r="G89" s="24">
        <v>3919506.439999999</v>
      </c>
      <c r="H89" s="11">
        <v>3135605.2599999988</v>
      </c>
      <c r="I89" s="12">
        <v>2350.62</v>
      </c>
      <c r="J89" s="15"/>
      <c r="K89" s="22"/>
      <c r="L89" s="4"/>
    </row>
    <row r="90" spans="1:12" ht="17.25" customHeight="1" x14ac:dyDescent="0.25">
      <c r="A90" s="25" t="s">
        <v>0</v>
      </c>
      <c r="B90" s="38">
        <v>1.0000000000000002</v>
      </c>
      <c r="C90" s="26">
        <v>361953424.24000001</v>
      </c>
      <c r="D90" s="26">
        <v>289562739.46999991</v>
      </c>
      <c r="E90" s="27">
        <v>4212994.1399999997</v>
      </c>
      <c r="F90" s="27">
        <v>3336691.3900000006</v>
      </c>
      <c r="G90" s="27">
        <v>25780098.809999995</v>
      </c>
      <c r="H90" s="27">
        <v>20624085.689999998</v>
      </c>
      <c r="I90" s="28">
        <v>24750.769999999997</v>
      </c>
      <c r="J90" s="15"/>
      <c r="K90" s="22"/>
    </row>
    <row r="91" spans="1:12" ht="15" customHeight="1" x14ac:dyDescent="0.2">
      <c r="A91" s="31"/>
      <c r="B91" s="37"/>
      <c r="C91" s="31"/>
      <c r="D91" s="31"/>
      <c r="E91" s="31"/>
      <c r="F91" s="31"/>
      <c r="G91" s="31"/>
      <c r="H91" s="31"/>
    </row>
    <row r="92" spans="1:12" ht="15" customHeight="1" x14ac:dyDescent="0.2">
      <c r="A92" s="31"/>
      <c r="B92" s="37"/>
      <c r="C92" s="31"/>
      <c r="D92" s="31"/>
      <c r="E92" s="31"/>
      <c r="F92" s="31"/>
      <c r="G92" s="31"/>
      <c r="H92" s="31"/>
    </row>
    <row r="93" spans="1:12" ht="15" customHeight="1" x14ac:dyDescent="0.2">
      <c r="A93" s="31"/>
      <c r="B93" s="37"/>
      <c r="C93" s="31"/>
      <c r="D93" s="31"/>
      <c r="E93" s="31"/>
      <c r="F93" s="31"/>
      <c r="G93" s="31"/>
      <c r="H93" s="31"/>
    </row>
    <row r="94" spans="1:12" ht="15" customHeight="1" x14ac:dyDescent="0.2">
      <c r="A94" s="31"/>
      <c r="B94" s="37"/>
      <c r="C94" s="31"/>
      <c r="D94" s="31"/>
      <c r="E94" s="31"/>
      <c r="F94" s="31"/>
      <c r="G94" s="31"/>
      <c r="H94" s="31"/>
    </row>
    <row r="95" spans="1:12" ht="15" customHeight="1" x14ac:dyDescent="0.2">
      <c r="A95" s="31"/>
      <c r="B95" s="37"/>
      <c r="C95" s="31"/>
      <c r="D95" s="31"/>
      <c r="E95" s="31"/>
      <c r="F95" s="31"/>
      <c r="G95" s="31"/>
      <c r="H95" s="31"/>
    </row>
    <row r="96" spans="1:12" ht="15" customHeight="1" x14ac:dyDescent="0.2">
      <c r="A96" s="31"/>
      <c r="B96" s="37"/>
      <c r="C96" s="31"/>
      <c r="D96" s="31"/>
      <c r="E96" s="31"/>
      <c r="F96" s="31"/>
      <c r="G96" s="31"/>
      <c r="H96" s="31"/>
    </row>
    <row r="97" spans="1:8" ht="15" customHeight="1" x14ac:dyDescent="0.2">
      <c r="A97" s="31"/>
      <c r="B97" s="37"/>
      <c r="C97" s="31"/>
      <c r="D97" s="31"/>
      <c r="E97" s="31"/>
      <c r="F97" s="31"/>
      <c r="G97" s="31"/>
      <c r="H97" s="31"/>
    </row>
    <row r="98" spans="1:8" ht="15" customHeight="1" x14ac:dyDescent="0.2">
      <c r="A98" s="31"/>
      <c r="B98" s="37"/>
      <c r="C98" s="31"/>
      <c r="D98" s="31"/>
      <c r="E98" s="31"/>
      <c r="F98" s="31"/>
      <c r="G98" s="31"/>
      <c r="H98" s="31"/>
    </row>
    <row r="99" spans="1:8" ht="15" customHeight="1" x14ac:dyDescent="0.2">
      <c r="A99" s="31"/>
      <c r="B99" s="37"/>
      <c r="C99" s="31"/>
      <c r="D99" s="31"/>
      <c r="E99" s="31"/>
      <c r="F99" s="31"/>
      <c r="G99" s="31"/>
      <c r="H99" s="31"/>
    </row>
    <row r="100" spans="1:8" ht="15" customHeight="1" x14ac:dyDescent="0.2">
      <c r="A100" s="31"/>
      <c r="B100" s="37"/>
      <c r="C100" s="31"/>
      <c r="D100" s="31"/>
      <c r="E100" s="31"/>
      <c r="F100" s="31"/>
      <c r="G100" s="31"/>
      <c r="H100" s="31"/>
    </row>
    <row r="101" spans="1:8" ht="15" customHeight="1" x14ac:dyDescent="0.2">
      <c r="A101" s="31"/>
      <c r="B101" s="37"/>
      <c r="C101" s="31"/>
      <c r="D101" s="31"/>
      <c r="E101" s="31"/>
      <c r="F101" s="31"/>
      <c r="G101" s="31"/>
      <c r="H101" s="31"/>
    </row>
    <row r="102" spans="1:8" ht="15" customHeight="1" x14ac:dyDescent="0.2">
      <c r="A102" s="31"/>
      <c r="B102" s="37"/>
      <c r="C102" s="31"/>
      <c r="D102" s="31"/>
      <c r="E102" s="31"/>
      <c r="F102" s="31"/>
      <c r="G102" s="31"/>
      <c r="H102" s="31"/>
    </row>
    <row r="103" spans="1:8" ht="15" customHeight="1" x14ac:dyDescent="0.2">
      <c r="A103" s="31"/>
      <c r="B103" s="37"/>
      <c r="C103" s="31"/>
      <c r="D103" s="31"/>
      <c r="E103" s="31"/>
      <c r="F103" s="31"/>
      <c r="G103" s="31"/>
      <c r="H103" s="31"/>
    </row>
    <row r="104" spans="1:8" ht="15" customHeight="1" x14ac:dyDescent="0.2">
      <c r="A104" s="31"/>
      <c r="B104" s="37"/>
      <c r="C104" s="31"/>
      <c r="D104" s="31"/>
      <c r="E104" s="31"/>
      <c r="F104" s="31"/>
      <c r="G104" s="31"/>
      <c r="H104" s="31"/>
    </row>
    <row r="105" spans="1:8" ht="15" customHeight="1" x14ac:dyDescent="0.2">
      <c r="C105" s="17"/>
      <c r="D105" s="17"/>
    </row>
    <row r="106" spans="1:8" ht="15" customHeight="1" x14ac:dyDescent="0.2">
      <c r="C106" s="17"/>
      <c r="D106" s="17"/>
    </row>
    <row r="107" spans="1:8" ht="15" customHeight="1" x14ac:dyDescent="0.2">
      <c r="C107" s="17"/>
      <c r="D107" s="17"/>
    </row>
    <row r="108" spans="1:8" ht="15" customHeight="1" x14ac:dyDescent="0.2">
      <c r="C108" s="17"/>
      <c r="D108" s="17"/>
    </row>
    <row r="109" spans="1:8" ht="15" customHeight="1" x14ac:dyDescent="0.2">
      <c r="C109" s="17"/>
      <c r="D109" s="17"/>
    </row>
    <row r="110" spans="1:8" ht="15" customHeight="1" x14ac:dyDescent="0.2">
      <c r="C110" s="17"/>
      <c r="D110" s="17"/>
    </row>
    <row r="111" spans="1:8" ht="15" customHeight="1" x14ac:dyDescent="0.2">
      <c r="C111" s="17"/>
      <c r="D111" s="17"/>
    </row>
    <row r="112" spans="1:8" ht="15" customHeight="1" x14ac:dyDescent="0.2">
      <c r="C112" s="17"/>
      <c r="D112" s="17"/>
    </row>
    <row r="113" spans="3:4" ht="15" customHeight="1" x14ac:dyDescent="0.2">
      <c r="C113" s="17"/>
      <c r="D113" s="17"/>
    </row>
    <row r="114" spans="3:4" ht="15" customHeight="1" x14ac:dyDescent="0.2">
      <c r="C114" s="17"/>
      <c r="D114" s="17"/>
    </row>
    <row r="115" spans="3:4" ht="15" customHeight="1" x14ac:dyDescent="0.2">
      <c r="C115" s="17"/>
      <c r="D115" s="17"/>
    </row>
    <row r="116" spans="3:4" ht="15" customHeight="1" x14ac:dyDescent="0.2">
      <c r="C116" s="17"/>
      <c r="D116" s="17"/>
    </row>
    <row r="117" spans="3:4" ht="15" customHeight="1" x14ac:dyDescent="0.2">
      <c r="C117" s="17"/>
      <c r="D117" s="17"/>
    </row>
    <row r="118" spans="3:4" ht="15" customHeight="1" x14ac:dyDescent="0.2">
      <c r="C118" s="17"/>
      <c r="D118" s="17"/>
    </row>
    <row r="119" spans="3:4" ht="15" customHeight="1" x14ac:dyDescent="0.2">
      <c r="C119" s="17"/>
      <c r="D119" s="17"/>
    </row>
    <row r="120" spans="3:4" ht="15" customHeight="1" x14ac:dyDescent="0.2">
      <c r="C120" s="17"/>
      <c r="D120" s="17"/>
    </row>
    <row r="121" spans="3:4" ht="15" customHeight="1" x14ac:dyDescent="0.2">
      <c r="C121" s="17"/>
      <c r="D121" s="17"/>
    </row>
    <row r="122" spans="3:4" ht="15" customHeight="1" x14ac:dyDescent="0.2">
      <c r="C122" s="17"/>
      <c r="D122" s="17"/>
    </row>
    <row r="123" spans="3:4" ht="15" customHeight="1" x14ac:dyDescent="0.2">
      <c r="C123" s="17"/>
      <c r="D123" s="17"/>
    </row>
    <row r="124" spans="3:4" ht="15" customHeight="1" x14ac:dyDescent="0.2">
      <c r="C124" s="17"/>
      <c r="D124" s="17"/>
    </row>
  </sheetData>
  <mergeCells count="16">
    <mergeCell ref="O18:AB18"/>
    <mergeCell ref="A1:I1"/>
    <mergeCell ref="A2:I2"/>
    <mergeCell ref="M2:N2"/>
    <mergeCell ref="A3:I3"/>
    <mergeCell ref="A4:I4"/>
    <mergeCell ref="A5:I5"/>
    <mergeCell ref="A6:I6"/>
    <mergeCell ref="A7:I7"/>
    <mergeCell ref="A8:I8"/>
    <mergeCell ref="I10:I11"/>
    <mergeCell ref="G10:H10"/>
    <mergeCell ref="A10:A11"/>
    <mergeCell ref="B10:B11"/>
    <mergeCell ref="C10:D10"/>
    <mergeCell ref="E10:F10"/>
  </mergeCells>
  <pageMargins left="0" right="0" top="0" bottom="0" header="0" footer="0"/>
  <pageSetup paperSize="189" scale="58" fitToHeight="2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8" sqref="A8:XFD8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4" ht="15" customHeight="1" x14ac:dyDescent="0.25">
      <c r="L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9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9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9"/>
      <c r="M5" s="3"/>
      <c r="N5" s="13"/>
    </row>
    <row r="6" spans="1:14" ht="15" customHeight="1" x14ac:dyDescent="0.25">
      <c r="A6" s="91" t="s">
        <v>108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49"/>
    </row>
    <row r="7" spans="1:14" ht="15" customHeight="1" x14ac:dyDescent="0.25">
      <c r="A7" s="91" t="s">
        <v>109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49"/>
    </row>
    <row r="8" spans="1:14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4" ht="15" customHeight="1" x14ac:dyDescent="0.25">
      <c r="A12" s="7" t="s">
        <v>8</v>
      </c>
      <c r="B12" s="39">
        <v>0.76100000000000001</v>
      </c>
      <c r="C12" s="21">
        <v>2795726.7000000007</v>
      </c>
      <c r="D12" s="21">
        <v>2236581.3500000006</v>
      </c>
      <c r="E12" s="21">
        <v>39658.553248200005</v>
      </c>
      <c r="F12" s="21">
        <v>31409.579999999994</v>
      </c>
      <c r="G12" s="21">
        <v>160348.28</v>
      </c>
      <c r="H12" s="5">
        <v>128278.70999999999</v>
      </c>
      <c r="I12" s="6">
        <v>0</v>
      </c>
      <c r="J12" s="21">
        <v>16012.18</v>
      </c>
      <c r="K12" s="5">
        <v>12809.74</v>
      </c>
      <c r="L12" s="15"/>
      <c r="M12" s="22"/>
      <c r="N12" s="4"/>
    </row>
    <row r="13" spans="1:14" ht="15" customHeight="1" x14ac:dyDescent="0.25">
      <c r="A13" s="7" t="s">
        <v>9</v>
      </c>
      <c r="B13" s="40">
        <v>0.28899999999999998</v>
      </c>
      <c r="C13" s="23">
        <v>1061714.8800000001</v>
      </c>
      <c r="D13" s="23">
        <v>849371.91000000015</v>
      </c>
      <c r="E13" s="23">
        <v>15060.869761799999</v>
      </c>
      <c r="F13" s="23">
        <v>11928.210000000001</v>
      </c>
      <c r="G13" s="23">
        <v>66841.37</v>
      </c>
      <c r="H13" s="8">
        <v>53473.179999999993</v>
      </c>
      <c r="I13" s="9">
        <v>0</v>
      </c>
      <c r="J13" s="23">
        <v>6080.84</v>
      </c>
      <c r="K13" s="8">
        <v>4864.67</v>
      </c>
      <c r="L13" s="15"/>
      <c r="M13" s="22"/>
      <c r="N13" s="4"/>
    </row>
    <row r="14" spans="1:14" ht="15" customHeight="1" x14ac:dyDescent="0.25">
      <c r="A14" s="7" t="s">
        <v>10</v>
      </c>
      <c r="B14" s="40">
        <v>0.40400000000000003</v>
      </c>
      <c r="C14" s="23">
        <v>1484196.5599999998</v>
      </c>
      <c r="D14" s="23">
        <v>1187357.2399999998</v>
      </c>
      <c r="E14" s="23">
        <v>21053.949424800001</v>
      </c>
      <c r="F14" s="23">
        <v>16674.73</v>
      </c>
      <c r="G14" s="23">
        <v>63823.820000000014</v>
      </c>
      <c r="H14" s="8">
        <v>51059.170000000013</v>
      </c>
      <c r="I14" s="9">
        <v>0</v>
      </c>
      <c r="J14" s="23">
        <v>8500.5499999999993</v>
      </c>
      <c r="K14" s="8">
        <v>6800.44</v>
      </c>
      <c r="L14" s="15"/>
      <c r="M14" s="22"/>
      <c r="N14" s="4"/>
    </row>
    <row r="15" spans="1:14" ht="15" customHeight="1" x14ac:dyDescent="0.25">
      <c r="A15" s="7" t="s">
        <v>11</v>
      </c>
      <c r="B15" s="40">
        <v>0.498</v>
      </c>
      <c r="C15" s="23">
        <v>1829529.4500000002</v>
      </c>
      <c r="D15" s="23">
        <v>1463623.56</v>
      </c>
      <c r="E15" s="23">
        <v>25952.640627600002</v>
      </c>
      <c r="F15" s="23">
        <v>20554.490000000002</v>
      </c>
      <c r="G15" s="23">
        <v>158529.80999999997</v>
      </c>
      <c r="H15" s="8">
        <v>126823.91999999997</v>
      </c>
      <c r="I15" s="9">
        <v>0</v>
      </c>
      <c r="J15" s="23">
        <v>10478.4</v>
      </c>
      <c r="K15" s="8">
        <v>8382.7199999999993</v>
      </c>
      <c r="L15" s="15"/>
      <c r="M15" s="22"/>
      <c r="N15" s="4"/>
    </row>
    <row r="16" spans="1:14" ht="15" customHeight="1" x14ac:dyDescent="0.25">
      <c r="A16" s="7" t="s">
        <v>12</v>
      </c>
      <c r="B16" s="40">
        <v>0.46700000000000003</v>
      </c>
      <c r="C16" s="23">
        <v>1715643.09</v>
      </c>
      <c r="D16" s="23">
        <v>1372514.4700000002</v>
      </c>
      <c r="E16" s="23">
        <v>24337.114805400004</v>
      </c>
      <c r="F16" s="23">
        <v>19274.989999999998</v>
      </c>
      <c r="G16" s="23">
        <v>116205.48000000001</v>
      </c>
      <c r="H16" s="8">
        <v>92964.48000000001</v>
      </c>
      <c r="I16" s="9">
        <v>0</v>
      </c>
      <c r="J16" s="23">
        <v>9826.1299999999992</v>
      </c>
      <c r="K16" s="8">
        <v>7860.9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830268.39999999991</v>
      </c>
      <c r="D17" s="23">
        <v>664214.70999999985</v>
      </c>
      <c r="E17" s="23">
        <v>11777.704381199999</v>
      </c>
      <c r="F17" s="23">
        <v>9327.9399999999987</v>
      </c>
      <c r="G17" s="23">
        <v>46704</v>
      </c>
      <c r="H17" s="8">
        <v>37363.300000000003</v>
      </c>
      <c r="I17" s="9">
        <v>0</v>
      </c>
      <c r="J17" s="23">
        <v>4755.26</v>
      </c>
      <c r="K17" s="8">
        <v>3804.21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11564977.219999997</v>
      </c>
      <c r="D18" s="23">
        <v>9251981.7899999972</v>
      </c>
      <c r="E18" s="23">
        <v>164054.04155760002</v>
      </c>
      <c r="F18" s="23">
        <v>129930.79999999999</v>
      </c>
      <c r="G18" s="23">
        <v>269002.69000000006</v>
      </c>
      <c r="H18" s="8">
        <v>215202.24000000005</v>
      </c>
      <c r="I18" s="9">
        <v>0</v>
      </c>
      <c r="J18" s="23">
        <v>66236.97</v>
      </c>
      <c r="K18" s="8">
        <v>52989.58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679644.45</v>
      </c>
      <c r="D19" s="23">
        <v>543715.55999999994</v>
      </c>
      <c r="E19" s="23">
        <v>9641.0411970000005</v>
      </c>
      <c r="F19" s="23">
        <v>7635.7</v>
      </c>
      <c r="G19" s="23">
        <v>70279.400000000009</v>
      </c>
      <c r="H19" s="8">
        <v>56223.590000000011</v>
      </c>
      <c r="I19" s="9">
        <v>0</v>
      </c>
      <c r="J19" s="23">
        <v>3892.58</v>
      </c>
      <c r="K19" s="8">
        <v>3114.06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10734708.860000001</v>
      </c>
      <c r="D20" s="23">
        <v>8587767.0800000019</v>
      </c>
      <c r="E20" s="23">
        <v>152276.3371764</v>
      </c>
      <c r="F20" s="23">
        <v>120602.85999999999</v>
      </c>
      <c r="G20" s="23">
        <v>922416.28</v>
      </c>
      <c r="H20" s="8">
        <v>737933.08000000007</v>
      </c>
      <c r="I20" s="9">
        <v>0</v>
      </c>
      <c r="J20" s="23">
        <v>61481.71</v>
      </c>
      <c r="K20" s="8">
        <v>49185.37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1300508.8700000001</v>
      </c>
      <c r="D21" s="23">
        <v>1040407.0800000001</v>
      </c>
      <c r="E21" s="23">
        <v>18448.262614799998</v>
      </c>
      <c r="F21" s="23">
        <v>14611.02</v>
      </c>
      <c r="G21" s="23">
        <v>61346.81</v>
      </c>
      <c r="H21" s="8">
        <v>49077.509999999995</v>
      </c>
      <c r="I21" s="9">
        <v>0</v>
      </c>
      <c r="J21" s="23">
        <v>7448.5</v>
      </c>
      <c r="K21" s="8">
        <v>5958.8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2229968.59</v>
      </c>
      <c r="D22" s="23">
        <v>1783974.9</v>
      </c>
      <c r="E22" s="23">
        <v>31633.037873400001</v>
      </c>
      <c r="F22" s="23">
        <v>25053.360000000001</v>
      </c>
      <c r="G22" s="23">
        <v>301506.87</v>
      </c>
      <c r="H22" s="8">
        <v>241205.59</v>
      </c>
      <c r="I22" s="9">
        <v>0</v>
      </c>
      <c r="J22" s="23">
        <v>12771.87</v>
      </c>
      <c r="K22" s="8">
        <v>10217.5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3780292.75</v>
      </c>
      <c r="D23" s="23">
        <v>3024234.23</v>
      </c>
      <c r="E23" s="23">
        <v>53625.034549799995</v>
      </c>
      <c r="F23" s="23">
        <v>42471.02</v>
      </c>
      <c r="G23" s="23">
        <v>334694.09000000003</v>
      </c>
      <c r="H23" s="8">
        <v>267755.37</v>
      </c>
      <c r="I23" s="9">
        <v>0</v>
      </c>
      <c r="J23" s="23">
        <v>21651.16</v>
      </c>
      <c r="K23" s="8">
        <v>17320.93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1451132.7899999996</v>
      </c>
      <c r="D24" s="23">
        <v>1160906.2299999995</v>
      </c>
      <c r="E24" s="23">
        <v>20584.925799000004</v>
      </c>
      <c r="F24" s="23">
        <v>16303.259999999998</v>
      </c>
      <c r="G24" s="23">
        <v>74164.2</v>
      </c>
      <c r="H24" s="8">
        <v>59331.43</v>
      </c>
      <c r="I24" s="9">
        <v>0</v>
      </c>
      <c r="J24" s="23">
        <v>8311.18</v>
      </c>
      <c r="K24" s="8">
        <v>6648.94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646580.67000000016</v>
      </c>
      <c r="D25" s="23">
        <v>517264.54000000015</v>
      </c>
      <c r="E25" s="23">
        <v>9172.0175712</v>
      </c>
      <c r="F25" s="23">
        <v>7264.2300000000005</v>
      </c>
      <c r="G25" s="23">
        <v>160453.62000000002</v>
      </c>
      <c r="H25" s="8">
        <v>128362.97000000003</v>
      </c>
      <c r="I25" s="9">
        <v>0</v>
      </c>
      <c r="J25" s="23">
        <v>3703.21</v>
      </c>
      <c r="K25" s="8">
        <v>2962.57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1546650.3900000001</v>
      </c>
      <c r="D26" s="23">
        <v>1237320.3</v>
      </c>
      <c r="E26" s="23">
        <v>21939.882940200001</v>
      </c>
      <c r="F26" s="23">
        <v>17376.39</v>
      </c>
      <c r="G26" s="23">
        <v>83618.84</v>
      </c>
      <c r="H26" s="8">
        <v>66895.13</v>
      </c>
      <c r="I26" s="9">
        <v>0</v>
      </c>
      <c r="J26" s="23">
        <v>8858.25</v>
      </c>
      <c r="K26" s="8">
        <v>7086.6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11432722.110000001</v>
      </c>
      <c r="D27" s="23">
        <v>9146177.7100000009</v>
      </c>
      <c r="E27" s="23">
        <v>162177.94705440002</v>
      </c>
      <c r="F27" s="23">
        <v>128444.93999999999</v>
      </c>
      <c r="G27" s="23">
        <v>1773371.4900000005</v>
      </c>
      <c r="H27" s="8">
        <v>1418697.2800000003</v>
      </c>
      <c r="I27" s="9">
        <v>0</v>
      </c>
      <c r="J27" s="23">
        <v>65479.5</v>
      </c>
      <c r="K27" s="8">
        <v>52383.6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26814729.640000012</v>
      </c>
      <c r="D28" s="23">
        <v>21451783.730000012</v>
      </c>
      <c r="E28" s="23">
        <v>380378.1605238</v>
      </c>
      <c r="F28" s="23">
        <v>301259.5</v>
      </c>
      <c r="G28" s="23">
        <v>2599940.8199999998</v>
      </c>
      <c r="H28" s="8">
        <v>2079952.7399999998</v>
      </c>
      <c r="I28" s="9">
        <v>0</v>
      </c>
      <c r="J28" s="23">
        <v>153578.03</v>
      </c>
      <c r="K28" s="8">
        <v>122862.42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3302704.7500000005</v>
      </c>
      <c r="D29" s="23">
        <v>2642163.8300000005</v>
      </c>
      <c r="E29" s="23">
        <v>46850.2488438</v>
      </c>
      <c r="F29" s="23">
        <v>37105.39</v>
      </c>
      <c r="G29" s="23">
        <v>431807.97000000009</v>
      </c>
      <c r="H29" s="8">
        <v>345446.4800000001</v>
      </c>
      <c r="I29" s="9">
        <v>0</v>
      </c>
      <c r="J29" s="23">
        <v>18915.830000000002</v>
      </c>
      <c r="K29" s="8">
        <v>15132.66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8199818.6700000009</v>
      </c>
      <c r="D30" s="23">
        <v>6559854.9000000013</v>
      </c>
      <c r="E30" s="23">
        <v>116317.85919840002</v>
      </c>
      <c r="F30" s="23">
        <v>92123.75</v>
      </c>
      <c r="G30" s="23">
        <v>1185740.94</v>
      </c>
      <c r="H30" s="8">
        <v>948592.83</v>
      </c>
      <c r="I30" s="9">
        <v>0</v>
      </c>
      <c r="J30" s="23">
        <v>46963.44</v>
      </c>
      <c r="K30" s="8">
        <v>37570.75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2916960.5899999994</v>
      </c>
      <c r="D31" s="23">
        <v>2333568.4699999993</v>
      </c>
      <c r="E31" s="23">
        <v>41378.306542800005</v>
      </c>
      <c r="F31" s="23">
        <v>32771.619999999995</v>
      </c>
      <c r="G31" s="23">
        <v>159957.15999999997</v>
      </c>
      <c r="H31" s="8">
        <v>127965.81999999998</v>
      </c>
      <c r="I31" s="9">
        <v>0</v>
      </c>
      <c r="J31" s="23">
        <v>16706.53</v>
      </c>
      <c r="K31" s="8">
        <v>13365.22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1689926.79</v>
      </c>
      <c r="D32" s="23">
        <v>1351941.4100000001</v>
      </c>
      <c r="E32" s="23">
        <v>23972.318652000002</v>
      </c>
      <c r="F32" s="23">
        <v>18986.080000000002</v>
      </c>
      <c r="G32" s="23">
        <v>74763.839999999997</v>
      </c>
      <c r="H32" s="8">
        <v>59811.17</v>
      </c>
      <c r="I32" s="9">
        <v>0</v>
      </c>
      <c r="J32" s="23">
        <v>9678.85</v>
      </c>
      <c r="K32" s="8">
        <v>7743.08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668623.20000000007</v>
      </c>
      <c r="D33" s="23">
        <v>534898.56000000006</v>
      </c>
      <c r="E33" s="23">
        <v>9484.6999883999997</v>
      </c>
      <c r="F33" s="23">
        <v>7511.8799999999992</v>
      </c>
      <c r="G33" s="23">
        <v>35654.719999999994</v>
      </c>
      <c r="H33" s="8">
        <v>28523.839999999993</v>
      </c>
      <c r="I33" s="9">
        <v>0</v>
      </c>
      <c r="J33" s="23">
        <v>3829.46</v>
      </c>
      <c r="K33" s="8">
        <v>3063.57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4658319.92</v>
      </c>
      <c r="D34" s="23">
        <v>3726655.92</v>
      </c>
      <c r="E34" s="23">
        <v>66080.217501599996</v>
      </c>
      <c r="F34" s="23">
        <v>52335.53</v>
      </c>
      <c r="G34" s="23">
        <v>279646.62</v>
      </c>
      <c r="H34" s="8">
        <v>223717.38</v>
      </c>
      <c r="I34" s="9">
        <v>0</v>
      </c>
      <c r="J34" s="23">
        <v>26679.95</v>
      </c>
      <c r="K34" s="8">
        <v>21343.96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991913.53999999992</v>
      </c>
      <c r="D35" s="23">
        <v>793530.80999999994</v>
      </c>
      <c r="E35" s="23">
        <v>14070.708774000001</v>
      </c>
      <c r="F35" s="23">
        <v>11143.990000000002</v>
      </c>
      <c r="G35" s="23">
        <v>81952.090000000026</v>
      </c>
      <c r="H35" s="8">
        <v>65561.750000000029</v>
      </c>
      <c r="I35" s="9">
        <v>0</v>
      </c>
      <c r="J35" s="23">
        <v>5681.06</v>
      </c>
      <c r="K35" s="8">
        <v>4544.8500000000004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2549585.1999999997</v>
      </c>
      <c r="D36" s="23">
        <v>2039668.17</v>
      </c>
      <c r="E36" s="23">
        <v>36166.932922799999</v>
      </c>
      <c r="F36" s="23">
        <v>28644.199999999997</v>
      </c>
      <c r="G36" s="23">
        <v>134466.9</v>
      </c>
      <c r="H36" s="8">
        <v>107573.61</v>
      </c>
      <c r="I36" s="9">
        <v>0</v>
      </c>
      <c r="J36" s="23">
        <v>14602.43</v>
      </c>
      <c r="K36" s="8">
        <v>11681.94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1050693.6199999999</v>
      </c>
      <c r="D37" s="23">
        <v>840554.89999999991</v>
      </c>
      <c r="E37" s="23">
        <v>14904.528553199998</v>
      </c>
      <c r="F37" s="23">
        <v>11804.39</v>
      </c>
      <c r="G37" s="23">
        <v>121958.28999999998</v>
      </c>
      <c r="H37" s="8">
        <v>97566.719999999972</v>
      </c>
      <c r="I37" s="9">
        <v>0</v>
      </c>
      <c r="J37" s="23">
        <v>6017.72</v>
      </c>
      <c r="K37" s="8">
        <v>4814.18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1609104.2000000002</v>
      </c>
      <c r="D38" s="23">
        <v>1287283.3700000003</v>
      </c>
      <c r="E38" s="23">
        <v>22825.816455600001</v>
      </c>
      <c r="F38" s="23">
        <v>18078.04</v>
      </c>
      <c r="G38" s="23">
        <v>91936.700000000012</v>
      </c>
      <c r="H38" s="8">
        <v>73549.450000000012</v>
      </c>
      <c r="I38" s="9">
        <v>0</v>
      </c>
      <c r="J38" s="23">
        <v>9215.94</v>
      </c>
      <c r="K38" s="8">
        <v>7372.75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1318877.6400000001</v>
      </c>
      <c r="D39" s="23">
        <v>1055102.1200000001</v>
      </c>
      <c r="E39" s="23">
        <v>18708.831295799999</v>
      </c>
      <c r="F39" s="23">
        <v>14817.39</v>
      </c>
      <c r="G39" s="23">
        <v>222469.18000000005</v>
      </c>
      <c r="H39" s="8">
        <v>177975.42000000004</v>
      </c>
      <c r="I39" s="9">
        <v>0</v>
      </c>
      <c r="J39" s="23">
        <v>7553.71</v>
      </c>
      <c r="K39" s="8">
        <v>6042.97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2983088.18</v>
      </c>
      <c r="D40" s="23">
        <v>2386470.54</v>
      </c>
      <c r="E40" s="23">
        <v>42316.353794400005</v>
      </c>
      <c r="F40" s="23">
        <v>33514.549999999996</v>
      </c>
      <c r="G40" s="23">
        <v>1627531.3499999999</v>
      </c>
      <c r="H40" s="8">
        <v>1302025.1599999999</v>
      </c>
      <c r="I40" s="9">
        <v>0</v>
      </c>
      <c r="J40" s="23">
        <v>17085.27</v>
      </c>
      <c r="K40" s="8">
        <v>13668.22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1366636.44</v>
      </c>
      <c r="D41" s="23">
        <v>1093309.1499999999</v>
      </c>
      <c r="E41" s="23">
        <v>19386.309866399999</v>
      </c>
      <c r="F41" s="23">
        <v>15353.96</v>
      </c>
      <c r="G41" s="23">
        <v>172156.26</v>
      </c>
      <c r="H41" s="8">
        <v>137725.09000000003</v>
      </c>
      <c r="I41" s="9">
        <v>0</v>
      </c>
      <c r="J41" s="23">
        <v>7827.24</v>
      </c>
      <c r="K41" s="8">
        <v>6261.79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848637.15</v>
      </c>
      <c r="D42" s="23">
        <v>678909.73</v>
      </c>
      <c r="E42" s="23">
        <v>12038.2730622</v>
      </c>
      <c r="F42" s="23">
        <v>9534.31</v>
      </c>
      <c r="G42" s="23">
        <v>95717.99000000002</v>
      </c>
      <c r="H42" s="8">
        <v>76574.470000000016</v>
      </c>
      <c r="I42" s="9">
        <v>0</v>
      </c>
      <c r="J42" s="23">
        <v>4860.46</v>
      </c>
      <c r="K42" s="8">
        <v>3888.37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892722.21000000008</v>
      </c>
      <c r="D43" s="23">
        <v>714177.78000000014</v>
      </c>
      <c r="E43" s="23">
        <v>12663.637896599999</v>
      </c>
      <c r="F43" s="23">
        <v>10029.609999999999</v>
      </c>
      <c r="G43" s="23">
        <v>46699.429999999993</v>
      </c>
      <c r="H43" s="8">
        <v>37359.639999999992</v>
      </c>
      <c r="I43" s="9">
        <v>0</v>
      </c>
      <c r="J43" s="23">
        <v>5112.96</v>
      </c>
      <c r="K43" s="8">
        <v>4090.37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1157232.4899999998</v>
      </c>
      <c r="D44" s="23">
        <v>925785.98999999976</v>
      </c>
      <c r="E44" s="23">
        <v>16415.826903000001</v>
      </c>
      <c r="F44" s="23">
        <v>13001.329999999998</v>
      </c>
      <c r="G44" s="23">
        <v>147979.96</v>
      </c>
      <c r="H44" s="8">
        <v>118384.04999999999</v>
      </c>
      <c r="I44" s="9">
        <v>0</v>
      </c>
      <c r="J44" s="23">
        <v>6627.91</v>
      </c>
      <c r="K44" s="8">
        <v>5302.33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1098452.3900000001</v>
      </c>
      <c r="D45" s="23">
        <v>878761.92000000016</v>
      </c>
      <c r="E45" s="23">
        <v>15582.0071238</v>
      </c>
      <c r="F45" s="23">
        <v>12340.94</v>
      </c>
      <c r="G45" s="23">
        <v>98078.709999999992</v>
      </c>
      <c r="H45" s="8">
        <v>78463.069999999992</v>
      </c>
      <c r="I45" s="9">
        <v>0</v>
      </c>
      <c r="J45" s="23">
        <v>6291.25</v>
      </c>
      <c r="K45" s="8">
        <v>5033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1171927.49</v>
      </c>
      <c r="D46" s="23">
        <v>937542.01</v>
      </c>
      <c r="E46" s="23">
        <v>16624.281847800001</v>
      </c>
      <c r="F46" s="23">
        <v>13166.43</v>
      </c>
      <c r="G46" s="23">
        <v>72207.450000000012</v>
      </c>
      <c r="H46" s="8">
        <v>57766.060000000012</v>
      </c>
      <c r="I46" s="9">
        <v>0</v>
      </c>
      <c r="J46" s="23">
        <v>6712.07</v>
      </c>
      <c r="K46" s="8">
        <v>5369.66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9019065.8099999987</v>
      </c>
      <c r="D47" s="23">
        <v>7215252.669999999</v>
      </c>
      <c r="E47" s="23">
        <v>127939.22237100001</v>
      </c>
      <c r="F47" s="23">
        <v>101327.87</v>
      </c>
      <c r="G47" s="23">
        <v>282779.62000000005</v>
      </c>
      <c r="H47" s="8">
        <v>226223.79000000004</v>
      </c>
      <c r="I47" s="9">
        <v>0</v>
      </c>
      <c r="J47" s="23">
        <v>51655.58</v>
      </c>
      <c r="K47" s="8">
        <v>41324.46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1278466.3400000003</v>
      </c>
      <c r="D48" s="23">
        <v>1022773.0700000003</v>
      </c>
      <c r="E48" s="23">
        <v>18135.580197599997</v>
      </c>
      <c r="F48" s="23">
        <v>14363.38</v>
      </c>
      <c r="G48" s="23">
        <v>98833.819999999978</v>
      </c>
      <c r="H48" s="8">
        <v>79067.14999999998</v>
      </c>
      <c r="I48" s="9">
        <v>0</v>
      </c>
      <c r="J48" s="23">
        <v>7322.26</v>
      </c>
      <c r="K48" s="8">
        <v>5857.81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1822181.9299999997</v>
      </c>
      <c r="D49" s="23">
        <v>1457745.5299999998</v>
      </c>
      <c r="E49" s="23">
        <v>25848.4131552</v>
      </c>
      <c r="F49" s="23">
        <v>20471.939999999999</v>
      </c>
      <c r="G49" s="23">
        <v>224470.75999999998</v>
      </c>
      <c r="H49" s="8">
        <v>179576.68999999997</v>
      </c>
      <c r="I49" s="9">
        <v>0</v>
      </c>
      <c r="J49" s="23">
        <v>10436.32</v>
      </c>
      <c r="K49" s="8">
        <v>8349.06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3199839.6299999994</v>
      </c>
      <c r="D50" s="23">
        <v>2559871.6999999993</v>
      </c>
      <c r="E50" s="23">
        <v>45391.064230200005</v>
      </c>
      <c r="F50" s="23">
        <v>35949.72</v>
      </c>
      <c r="G50" s="23">
        <v>202926.58</v>
      </c>
      <c r="H50" s="8">
        <v>162341.34</v>
      </c>
      <c r="I50" s="9">
        <v>0</v>
      </c>
      <c r="J50" s="23">
        <v>18326.68</v>
      </c>
      <c r="K50" s="8">
        <v>14661.34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771488.32000000018</v>
      </c>
      <c r="D51" s="23">
        <v>617190.64000000013</v>
      </c>
      <c r="E51" s="23">
        <v>10943.884602</v>
      </c>
      <c r="F51" s="23">
        <v>8667.5500000000011</v>
      </c>
      <c r="G51" s="23">
        <v>62192.639999999999</v>
      </c>
      <c r="H51" s="8">
        <v>49754.19</v>
      </c>
      <c r="I51" s="9">
        <v>0</v>
      </c>
      <c r="J51" s="23">
        <v>4418.6000000000004</v>
      </c>
      <c r="K51" s="8">
        <v>3534.88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1329898.9200000002</v>
      </c>
      <c r="D52" s="23">
        <v>1063919.1300000001</v>
      </c>
      <c r="E52" s="23">
        <v>18865.172504400001</v>
      </c>
      <c r="F52" s="23">
        <v>14941.220000000001</v>
      </c>
      <c r="G52" s="23">
        <v>117717.55000000002</v>
      </c>
      <c r="H52" s="8">
        <v>94174.130000000019</v>
      </c>
      <c r="I52" s="9">
        <v>0</v>
      </c>
      <c r="J52" s="23">
        <v>7616.83</v>
      </c>
      <c r="K52" s="8">
        <v>6093.46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1370310.2</v>
      </c>
      <c r="D53" s="23">
        <v>1096248.1499999999</v>
      </c>
      <c r="E53" s="23">
        <v>19438.4236026</v>
      </c>
      <c r="F53" s="23">
        <v>15395.23</v>
      </c>
      <c r="G53" s="23">
        <v>32628.170000000009</v>
      </c>
      <c r="H53" s="8">
        <v>26102.630000000012</v>
      </c>
      <c r="I53" s="9">
        <v>0</v>
      </c>
      <c r="J53" s="23">
        <v>7848.28</v>
      </c>
      <c r="K53" s="8">
        <v>6278.62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18291620.609999999</v>
      </c>
      <c r="D54" s="23">
        <v>14633296.5</v>
      </c>
      <c r="E54" s="23">
        <v>259474.29253980002</v>
      </c>
      <c r="F54" s="23">
        <v>205503.64</v>
      </c>
      <c r="G54" s="23">
        <v>1722467.6399999997</v>
      </c>
      <c r="H54" s="8">
        <v>1377974.1999999997</v>
      </c>
      <c r="I54" s="9">
        <v>0</v>
      </c>
      <c r="J54" s="23">
        <v>104762.99</v>
      </c>
      <c r="K54" s="8">
        <v>83810.39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1013956.0900000001</v>
      </c>
      <c r="D55" s="23">
        <v>811164.89000000013</v>
      </c>
      <c r="E55" s="23">
        <v>14383.391191200002</v>
      </c>
      <c r="F55" s="23">
        <v>11391.65</v>
      </c>
      <c r="G55" s="23">
        <v>108553.40000000001</v>
      </c>
      <c r="H55" s="8">
        <v>86842.800000000017</v>
      </c>
      <c r="I55" s="9">
        <v>0</v>
      </c>
      <c r="J55" s="23">
        <v>5807.31</v>
      </c>
      <c r="K55" s="8">
        <v>4645.8500000000004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2417330.0499999998</v>
      </c>
      <c r="D56" s="23">
        <v>1933864.0699999998</v>
      </c>
      <c r="E56" s="23">
        <v>34290.838419599997</v>
      </c>
      <c r="F56" s="23">
        <v>27158.35</v>
      </c>
      <c r="G56" s="23">
        <v>404536.54000000004</v>
      </c>
      <c r="H56" s="8">
        <v>323629.32000000007</v>
      </c>
      <c r="I56" s="9">
        <v>0</v>
      </c>
      <c r="J56" s="23">
        <v>13844.96</v>
      </c>
      <c r="K56" s="8">
        <v>11075.97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2244663.63</v>
      </c>
      <c r="D57" s="23">
        <v>1795730.92</v>
      </c>
      <c r="E57" s="23">
        <v>31841.4928182</v>
      </c>
      <c r="F57" s="23">
        <v>25218.449999999997</v>
      </c>
      <c r="G57" s="23">
        <v>131572.88</v>
      </c>
      <c r="H57" s="8">
        <v>105258.41</v>
      </c>
      <c r="I57" s="9">
        <v>0</v>
      </c>
      <c r="J57" s="23">
        <v>12856.03</v>
      </c>
      <c r="K57" s="8">
        <v>10284.82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1601756.71</v>
      </c>
      <c r="D58" s="23">
        <v>1281405.3599999999</v>
      </c>
      <c r="E58" s="23">
        <v>22721.588983200003</v>
      </c>
      <c r="F58" s="23">
        <v>17995.489999999998</v>
      </c>
      <c r="G58" s="23">
        <v>95363.35000000002</v>
      </c>
      <c r="H58" s="8">
        <v>76290.760000000009</v>
      </c>
      <c r="I58" s="9">
        <v>0</v>
      </c>
      <c r="J58" s="23">
        <v>9173.86</v>
      </c>
      <c r="K58" s="8">
        <v>7339.09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1818508.1700000002</v>
      </c>
      <c r="D59" s="23">
        <v>1454806.5300000003</v>
      </c>
      <c r="E59" s="23">
        <v>25796.299418999999</v>
      </c>
      <c r="F59" s="23">
        <v>20430.669999999998</v>
      </c>
      <c r="G59" s="23">
        <v>147813.78999999998</v>
      </c>
      <c r="H59" s="8">
        <v>118251.09999999998</v>
      </c>
      <c r="I59" s="9">
        <v>0</v>
      </c>
      <c r="J59" s="23">
        <v>10415.280000000001</v>
      </c>
      <c r="K59" s="8">
        <v>8332.2199999999993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1914025.77</v>
      </c>
      <c r="D60" s="23">
        <v>1531220.61</v>
      </c>
      <c r="E60" s="23">
        <v>27151.256560200003</v>
      </c>
      <c r="F60" s="23">
        <v>21503.79</v>
      </c>
      <c r="G60" s="23">
        <v>150409.67000000001</v>
      </c>
      <c r="H60" s="8">
        <v>120327.85</v>
      </c>
      <c r="I60" s="9">
        <v>0</v>
      </c>
      <c r="J60" s="23">
        <v>10962.34</v>
      </c>
      <c r="K60" s="8">
        <v>8769.8700000000008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1039672.3399999997</v>
      </c>
      <c r="D61" s="23">
        <v>831737.88999999966</v>
      </c>
      <c r="E61" s="23">
        <v>14748.187344599999</v>
      </c>
      <c r="F61" s="23">
        <v>11680.57</v>
      </c>
      <c r="G61" s="23">
        <v>42395.5</v>
      </c>
      <c r="H61" s="8">
        <v>33916.479999999996</v>
      </c>
      <c r="I61" s="9">
        <v>0</v>
      </c>
      <c r="J61" s="23">
        <v>5954.59</v>
      </c>
      <c r="K61" s="8">
        <v>4763.67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2005869.6099999999</v>
      </c>
      <c r="D62" s="23">
        <v>1604695.6699999997</v>
      </c>
      <c r="E62" s="23">
        <v>28454.099965200003</v>
      </c>
      <c r="F62" s="23">
        <v>22535.65</v>
      </c>
      <c r="G62" s="23">
        <v>67300.88</v>
      </c>
      <c r="H62" s="8">
        <v>53840.810000000005</v>
      </c>
      <c r="I62" s="9">
        <v>0</v>
      </c>
      <c r="J62" s="23">
        <v>11488.37</v>
      </c>
      <c r="K62" s="8">
        <v>9190.7000000000007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1032324.8499999999</v>
      </c>
      <c r="D63" s="23">
        <v>825859.86999999988</v>
      </c>
      <c r="E63" s="23">
        <v>14643.959872200003</v>
      </c>
      <c r="F63" s="23">
        <v>11598.02</v>
      </c>
      <c r="G63" s="23">
        <v>67037.34</v>
      </c>
      <c r="H63" s="8">
        <v>53629.969999999994</v>
      </c>
      <c r="I63" s="9">
        <v>0</v>
      </c>
      <c r="J63" s="23">
        <v>5912.51</v>
      </c>
      <c r="K63" s="8">
        <v>4730.01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4816291.3499999996</v>
      </c>
      <c r="D64" s="23">
        <v>3853033.0799999996</v>
      </c>
      <c r="E64" s="23">
        <v>68321.108158200004</v>
      </c>
      <c r="F64" s="23">
        <v>54110.320000000007</v>
      </c>
      <c r="G64" s="23">
        <v>483308.02000000008</v>
      </c>
      <c r="H64" s="8">
        <v>386646.52000000008</v>
      </c>
      <c r="I64" s="9">
        <v>0</v>
      </c>
      <c r="J64" s="23">
        <v>27584.71</v>
      </c>
      <c r="K64" s="8">
        <v>22067.77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1601756.71</v>
      </c>
      <c r="D65" s="23">
        <v>1281405.3599999999</v>
      </c>
      <c r="E65" s="23">
        <v>22721.588983200003</v>
      </c>
      <c r="F65" s="23">
        <v>17995.489999999998</v>
      </c>
      <c r="G65" s="23">
        <v>103743.87000000002</v>
      </c>
      <c r="H65" s="8">
        <v>82995.190000000031</v>
      </c>
      <c r="I65" s="9">
        <v>0</v>
      </c>
      <c r="J65" s="23">
        <v>9173.86</v>
      </c>
      <c r="K65" s="8">
        <v>7339.09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1127842.44</v>
      </c>
      <c r="D66" s="23">
        <v>902273.94</v>
      </c>
      <c r="E66" s="23">
        <v>15998.9170134</v>
      </c>
      <c r="F66" s="23">
        <v>12671.140000000001</v>
      </c>
      <c r="G66" s="23">
        <v>191027.20999999996</v>
      </c>
      <c r="H66" s="8">
        <v>152821.82999999996</v>
      </c>
      <c r="I66" s="9">
        <v>0</v>
      </c>
      <c r="J66" s="23">
        <v>6459.58</v>
      </c>
      <c r="K66" s="8">
        <v>5167.66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2689187.8399999999</v>
      </c>
      <c r="D67" s="23">
        <v>2151350.27</v>
      </c>
      <c r="E67" s="23">
        <v>38147.254898400002</v>
      </c>
      <c r="F67" s="23">
        <v>30212.63</v>
      </c>
      <c r="G67" s="23">
        <v>173249.96000000002</v>
      </c>
      <c r="H67" s="8">
        <v>138600.06000000003</v>
      </c>
      <c r="I67" s="9">
        <v>0</v>
      </c>
      <c r="J67" s="23">
        <v>15401.99</v>
      </c>
      <c r="K67" s="8">
        <v>12321.59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521673.04</v>
      </c>
      <c r="D68" s="23">
        <v>417338.43</v>
      </c>
      <c r="E68" s="23">
        <v>7400.150540399999</v>
      </c>
      <c r="F68" s="23">
        <v>5860.92</v>
      </c>
      <c r="G68" s="23">
        <v>227359.95</v>
      </c>
      <c r="H68" s="8">
        <v>181888.05000000002</v>
      </c>
      <c r="I68" s="9">
        <v>0</v>
      </c>
      <c r="J68" s="23">
        <v>2987.82</v>
      </c>
      <c r="K68" s="8">
        <v>2390.2600000000002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767814.56000000017</v>
      </c>
      <c r="D69" s="23">
        <v>614251.66000000015</v>
      </c>
      <c r="E69" s="23">
        <v>10891.770865799999</v>
      </c>
      <c r="F69" s="23">
        <v>8626.2799999999988</v>
      </c>
      <c r="G69" s="23">
        <v>39550.870000000003</v>
      </c>
      <c r="H69" s="8">
        <v>31640.77</v>
      </c>
      <c r="I69" s="9">
        <v>0</v>
      </c>
      <c r="J69" s="23">
        <v>4397.5600000000004</v>
      </c>
      <c r="K69" s="8">
        <v>3518.05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1175601.26</v>
      </c>
      <c r="D70" s="23">
        <v>940481.01</v>
      </c>
      <c r="E70" s="23">
        <v>16676.395584000002</v>
      </c>
      <c r="F70" s="23">
        <v>13207.71</v>
      </c>
      <c r="G70" s="23">
        <v>151142.07999999999</v>
      </c>
      <c r="H70" s="8">
        <v>120913.74999999999</v>
      </c>
      <c r="I70" s="9">
        <v>0</v>
      </c>
      <c r="J70" s="23">
        <v>6733.11</v>
      </c>
      <c r="K70" s="8">
        <v>5386.49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3137385.8200000008</v>
      </c>
      <c r="D71" s="23">
        <v>2509908.6700000009</v>
      </c>
      <c r="E71" s="23">
        <v>44505.130714799998</v>
      </c>
      <c r="F71" s="23">
        <v>35248.06</v>
      </c>
      <c r="G71" s="23">
        <v>114826.99999999997</v>
      </c>
      <c r="H71" s="8">
        <v>91861.689999999973</v>
      </c>
      <c r="I71" s="9">
        <v>0</v>
      </c>
      <c r="J71" s="23">
        <v>17968.990000000002</v>
      </c>
      <c r="K71" s="8">
        <v>14375.19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918438.4800000001</v>
      </c>
      <c r="D72" s="23">
        <v>734750.78000000014</v>
      </c>
      <c r="E72" s="23">
        <v>13028.43405</v>
      </c>
      <c r="F72" s="23">
        <v>10318.52</v>
      </c>
      <c r="G72" s="23">
        <v>80725.09</v>
      </c>
      <c r="H72" s="8">
        <v>64580.149999999994</v>
      </c>
      <c r="I72" s="9">
        <v>0</v>
      </c>
      <c r="J72" s="23">
        <v>5260.24</v>
      </c>
      <c r="K72" s="8">
        <v>4208.1899999999996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2002195.8700000003</v>
      </c>
      <c r="D73" s="23">
        <v>1601756.7300000004</v>
      </c>
      <c r="E73" s="23">
        <v>28401.986229000002</v>
      </c>
      <c r="F73" s="23">
        <v>22494.37</v>
      </c>
      <c r="G73" s="23">
        <v>45703.69</v>
      </c>
      <c r="H73" s="8">
        <v>36563.040000000001</v>
      </c>
      <c r="I73" s="9">
        <v>0</v>
      </c>
      <c r="J73" s="23">
        <v>11467.33</v>
      </c>
      <c r="K73" s="8">
        <v>9173.86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8210839.9199999999</v>
      </c>
      <c r="D74" s="23">
        <v>6568671.9500000002</v>
      </c>
      <c r="E74" s="23">
        <v>116474.200407</v>
      </c>
      <c r="F74" s="23">
        <v>92247.569999999992</v>
      </c>
      <c r="G74" s="23">
        <v>387468.24000000005</v>
      </c>
      <c r="H74" s="8">
        <v>309974.67000000004</v>
      </c>
      <c r="I74" s="9">
        <v>0</v>
      </c>
      <c r="J74" s="23">
        <v>47026.57</v>
      </c>
      <c r="K74" s="8">
        <v>37621.26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2391613.7900000005</v>
      </c>
      <c r="D75" s="23">
        <v>1913291.0600000005</v>
      </c>
      <c r="E75" s="23">
        <v>33926.042266199998</v>
      </c>
      <c r="F75" s="23">
        <v>26869.42</v>
      </c>
      <c r="G75" s="23">
        <v>205344.73</v>
      </c>
      <c r="H75" s="8">
        <v>164275.87</v>
      </c>
      <c r="I75" s="9">
        <v>0</v>
      </c>
      <c r="J75" s="23">
        <v>13697.67</v>
      </c>
      <c r="K75" s="8">
        <v>10958.14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1553997.9</v>
      </c>
      <c r="D76" s="23">
        <v>1243198.33</v>
      </c>
      <c r="E76" s="23">
        <v>22044.110412600003</v>
      </c>
      <c r="F76" s="23">
        <v>17458.940000000002</v>
      </c>
      <c r="G76" s="23">
        <v>62010.119999999995</v>
      </c>
      <c r="H76" s="8">
        <v>49608.19</v>
      </c>
      <c r="I76" s="9">
        <v>0</v>
      </c>
      <c r="J76" s="23">
        <v>8900.33</v>
      </c>
      <c r="K76" s="8">
        <v>7120.26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3130038.3299999991</v>
      </c>
      <c r="D77" s="23">
        <v>2504030.6499999994</v>
      </c>
      <c r="E77" s="23">
        <v>44400.903242400003</v>
      </c>
      <c r="F77" s="23">
        <v>35165.520000000004</v>
      </c>
      <c r="G77" s="23">
        <v>315630.3899999999</v>
      </c>
      <c r="H77" s="8">
        <v>252504.39999999991</v>
      </c>
      <c r="I77" s="9">
        <v>0</v>
      </c>
      <c r="J77" s="23">
        <v>17926.91</v>
      </c>
      <c r="K77" s="8">
        <v>14341.53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830268.39999999991</v>
      </c>
      <c r="D78" s="23">
        <v>664214.70999999985</v>
      </c>
      <c r="E78" s="23">
        <v>11777.704381199999</v>
      </c>
      <c r="F78" s="23">
        <v>9327.9399999999987</v>
      </c>
      <c r="G78" s="23">
        <v>48821.3</v>
      </c>
      <c r="H78" s="8">
        <v>39057.14</v>
      </c>
      <c r="I78" s="9">
        <v>0</v>
      </c>
      <c r="J78" s="23">
        <v>4755.26</v>
      </c>
      <c r="K78" s="8">
        <v>3804.21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6983806.1500000004</v>
      </c>
      <c r="D79" s="23">
        <v>5587044.9199999999</v>
      </c>
      <c r="E79" s="23">
        <v>99068.212516200001</v>
      </c>
      <c r="F79" s="23">
        <v>78462.03</v>
      </c>
      <c r="G79" s="23">
        <v>1147015.7900000003</v>
      </c>
      <c r="H79" s="8">
        <v>917612.73000000021</v>
      </c>
      <c r="I79" s="9">
        <v>0</v>
      </c>
      <c r="J79" s="23">
        <v>39998.879999999997</v>
      </c>
      <c r="K79" s="8">
        <v>31999.1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1146211.2299999997</v>
      </c>
      <c r="D80" s="23">
        <v>916968.95999999973</v>
      </c>
      <c r="E80" s="23">
        <v>16259.4856944</v>
      </c>
      <c r="F80" s="23">
        <v>12877.510000000002</v>
      </c>
      <c r="G80" s="23">
        <v>64084.84</v>
      </c>
      <c r="H80" s="8">
        <v>51267.939999999995</v>
      </c>
      <c r="I80" s="9">
        <v>0</v>
      </c>
      <c r="J80" s="23">
        <v>6564.78</v>
      </c>
      <c r="K80" s="8">
        <v>5251.82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57402404.480000012</v>
      </c>
      <c r="D81" s="23">
        <v>45921923.580000006</v>
      </c>
      <c r="E81" s="23">
        <v>814277.12812500005</v>
      </c>
      <c r="F81" s="23">
        <v>644907.49</v>
      </c>
      <c r="G81" s="23">
        <v>4521423.3400000017</v>
      </c>
      <c r="H81" s="8">
        <v>3617138.7800000017</v>
      </c>
      <c r="I81" s="9">
        <v>0</v>
      </c>
      <c r="J81" s="23">
        <v>328765.14</v>
      </c>
      <c r="K81" s="8">
        <v>263012.11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2652450.2799999998</v>
      </c>
      <c r="D82" s="23">
        <v>2121960.2299999995</v>
      </c>
      <c r="E82" s="23">
        <v>37626.117536400001</v>
      </c>
      <c r="F82" s="23">
        <v>29799.879999999997</v>
      </c>
      <c r="G82" s="23">
        <v>176932.81000000003</v>
      </c>
      <c r="H82" s="8">
        <v>141546.33000000002</v>
      </c>
      <c r="I82" s="9">
        <v>0</v>
      </c>
      <c r="J82" s="23">
        <v>15191.58</v>
      </c>
      <c r="K82" s="8">
        <v>12153.26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1803813.14</v>
      </c>
      <c r="D83" s="23">
        <v>1443050.5</v>
      </c>
      <c r="E83" s="23">
        <v>25587.844474200003</v>
      </c>
      <c r="F83" s="23">
        <v>20265.579999999998</v>
      </c>
      <c r="G83" s="23">
        <v>158240.28999999998</v>
      </c>
      <c r="H83" s="8">
        <v>126592.31999999998</v>
      </c>
      <c r="I83" s="9">
        <v>0</v>
      </c>
      <c r="J83" s="23">
        <v>10331.120000000001</v>
      </c>
      <c r="K83" s="8">
        <v>8264.9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2523868.9100000006</v>
      </c>
      <c r="D84" s="23">
        <v>2019095.1200000006</v>
      </c>
      <c r="E84" s="23">
        <v>35802.1367694</v>
      </c>
      <c r="F84" s="23">
        <v>28355.29</v>
      </c>
      <c r="G84" s="23">
        <v>227931.76000000004</v>
      </c>
      <c r="H84" s="8">
        <v>182345.51000000004</v>
      </c>
      <c r="I84" s="9">
        <v>0</v>
      </c>
      <c r="J84" s="23">
        <v>14455.15</v>
      </c>
      <c r="K84" s="8">
        <v>11564.12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10973502.869999999</v>
      </c>
      <c r="D85" s="23">
        <v>8778802.3099999987</v>
      </c>
      <c r="E85" s="23">
        <v>155663.7300294</v>
      </c>
      <c r="F85" s="23">
        <v>123285.68</v>
      </c>
      <c r="G85" s="23">
        <v>672690.74</v>
      </c>
      <c r="H85" s="8">
        <v>538152.66999999993</v>
      </c>
      <c r="I85" s="9">
        <v>0</v>
      </c>
      <c r="J85" s="23">
        <v>62849.38</v>
      </c>
      <c r="K85" s="8">
        <v>50279.51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1171927.49</v>
      </c>
      <c r="D86" s="23">
        <v>937542.01</v>
      </c>
      <c r="E86" s="23">
        <v>16624.281847800001</v>
      </c>
      <c r="F86" s="23">
        <v>13166.43</v>
      </c>
      <c r="G86" s="23">
        <v>42346.479999999996</v>
      </c>
      <c r="H86" s="8">
        <v>33877.249999999993</v>
      </c>
      <c r="I86" s="9">
        <v>0</v>
      </c>
      <c r="J86" s="23">
        <v>6712.07</v>
      </c>
      <c r="K86" s="8">
        <v>5369.66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2417330.0499999998</v>
      </c>
      <c r="D87" s="23">
        <v>1933864.0699999998</v>
      </c>
      <c r="E87" s="23">
        <v>34290.838419599997</v>
      </c>
      <c r="F87" s="23">
        <v>27158.35</v>
      </c>
      <c r="G87" s="23">
        <v>108191.37</v>
      </c>
      <c r="H87" s="8">
        <v>86553.17</v>
      </c>
      <c r="I87" s="9">
        <v>0</v>
      </c>
      <c r="J87" s="23">
        <v>13844.96</v>
      </c>
      <c r="K87" s="8">
        <v>11075.97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18574499.649999999</v>
      </c>
      <c r="D88" s="23">
        <v>14859599.729999999</v>
      </c>
      <c r="E88" s="23">
        <v>263487.05022720003</v>
      </c>
      <c r="F88" s="23">
        <v>208681.74</v>
      </c>
      <c r="G88" s="23">
        <v>5198455.5299999993</v>
      </c>
      <c r="H88" s="8">
        <v>4158764.5199999991</v>
      </c>
      <c r="I88" s="9">
        <v>0</v>
      </c>
      <c r="J88" s="23">
        <v>106383.14</v>
      </c>
      <c r="K88" s="8">
        <v>85106.51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54305429.860000007</v>
      </c>
      <c r="D89" s="24">
        <v>43444343.800000004</v>
      </c>
      <c r="E89" s="24">
        <v>770345.24850840005</v>
      </c>
      <c r="F89" s="24">
        <v>610113.53</v>
      </c>
      <c r="G89" s="24">
        <v>4547789.6499999994</v>
      </c>
      <c r="H89" s="11">
        <v>3638231.8099999996</v>
      </c>
      <c r="I89" s="12">
        <v>0</v>
      </c>
      <c r="J89" s="24">
        <v>311027.59999999998</v>
      </c>
      <c r="K89" s="11">
        <v>248822.09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367375388.69</v>
      </c>
      <c r="D90" s="26">
        <v>293900311.03000003</v>
      </c>
      <c r="E90" s="27">
        <v>5211373.6199999992</v>
      </c>
      <c r="F90" s="27">
        <v>4127407.9399999995</v>
      </c>
      <c r="G90" s="27">
        <v>35797988.68</v>
      </c>
      <c r="H90" s="27">
        <v>28638397.670000002</v>
      </c>
      <c r="I90" s="28">
        <v>0</v>
      </c>
      <c r="J90" s="27">
        <v>2104096.92</v>
      </c>
      <c r="K90" s="27">
        <v>1683277.5399999996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A6:K6"/>
    <mergeCell ref="A7:K7"/>
    <mergeCell ref="A9:D9"/>
    <mergeCell ref="A2:K2"/>
    <mergeCell ref="M2:N2"/>
    <mergeCell ref="A3:K3"/>
    <mergeCell ref="A4:K4"/>
    <mergeCell ref="A5:K5"/>
    <mergeCell ref="Q18:AD18"/>
    <mergeCell ref="I10:I11"/>
    <mergeCell ref="A10:A11"/>
    <mergeCell ref="B10:B11"/>
    <mergeCell ref="C10:D10"/>
    <mergeCell ref="E10:F10"/>
    <mergeCell ref="J10:K10"/>
    <mergeCell ref="G10:H10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F18" sqref="F18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4" ht="15" customHeight="1" x14ac:dyDescent="0.25">
      <c r="L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9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9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9"/>
      <c r="M5" s="3"/>
      <c r="N5" s="13"/>
    </row>
    <row r="6" spans="1:14" ht="15" customHeight="1" x14ac:dyDescent="0.25">
      <c r="A6" s="91" t="s">
        <v>106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49"/>
    </row>
    <row r="7" spans="1:14" ht="15" customHeight="1" x14ac:dyDescent="0.25">
      <c r="A7" s="91" t="s">
        <v>107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49"/>
    </row>
    <row r="8" spans="1:14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4" ht="15" customHeight="1" x14ac:dyDescent="0.25">
      <c r="A12" s="7" t="s">
        <v>8</v>
      </c>
      <c r="B12" s="66">
        <v>0.76100000000000001</v>
      </c>
      <c r="C12" s="65">
        <v>3012191.0200000005</v>
      </c>
      <c r="D12" s="65">
        <v>2409752.8300000005</v>
      </c>
      <c r="E12" s="65">
        <v>39658.553248200005</v>
      </c>
      <c r="F12" s="65">
        <v>31409.579999999994</v>
      </c>
      <c r="G12" s="65">
        <v>75418.300000000017</v>
      </c>
      <c r="H12" s="64">
        <v>60334.730000000018</v>
      </c>
      <c r="I12" s="71">
        <v>0</v>
      </c>
      <c r="J12" s="65">
        <v>16145.78</v>
      </c>
      <c r="K12" s="64">
        <v>12916.62</v>
      </c>
      <c r="L12" s="15"/>
      <c r="M12" s="22"/>
      <c r="N12" s="4"/>
    </row>
    <row r="13" spans="1:14" ht="15" customHeight="1" x14ac:dyDescent="0.25">
      <c r="A13" s="7" t="s">
        <v>9</v>
      </c>
      <c r="B13" s="60">
        <v>0.28899999999999998</v>
      </c>
      <c r="C13" s="62">
        <v>1143920.1400000001</v>
      </c>
      <c r="D13" s="62">
        <v>915136.10000000009</v>
      </c>
      <c r="E13" s="62">
        <v>15060.869761799999</v>
      </c>
      <c r="F13" s="62">
        <v>11928.210000000001</v>
      </c>
      <c r="G13" s="62">
        <v>23242.46</v>
      </c>
      <c r="H13" s="61">
        <v>18594.05</v>
      </c>
      <c r="I13" s="70">
        <v>0</v>
      </c>
      <c r="J13" s="62">
        <v>6131.58</v>
      </c>
      <c r="K13" s="61">
        <v>4905.26</v>
      </c>
      <c r="L13" s="15"/>
      <c r="M13" s="22"/>
      <c r="N13" s="4"/>
    </row>
    <row r="14" spans="1:14" ht="15" customHeight="1" x14ac:dyDescent="0.25">
      <c r="A14" s="7" t="s">
        <v>10</v>
      </c>
      <c r="B14" s="60">
        <v>0.40400000000000003</v>
      </c>
      <c r="C14" s="62">
        <v>1599113.26</v>
      </c>
      <c r="D14" s="62">
        <v>1279290.6400000001</v>
      </c>
      <c r="E14" s="62">
        <v>21053.949424800001</v>
      </c>
      <c r="F14" s="62">
        <v>16674.73</v>
      </c>
      <c r="G14" s="62">
        <v>28755.82</v>
      </c>
      <c r="H14" s="61">
        <v>23004.71</v>
      </c>
      <c r="I14" s="70">
        <v>0</v>
      </c>
      <c r="J14" s="62">
        <v>8571.48</v>
      </c>
      <c r="K14" s="61">
        <v>6857.18</v>
      </c>
      <c r="L14" s="15"/>
      <c r="M14" s="22"/>
      <c r="N14" s="4"/>
    </row>
    <row r="15" spans="1:14" ht="15" customHeight="1" x14ac:dyDescent="0.25">
      <c r="A15" s="7" t="s">
        <v>11</v>
      </c>
      <c r="B15" s="60">
        <v>0.498</v>
      </c>
      <c r="C15" s="62">
        <v>1971184.1499999997</v>
      </c>
      <c r="D15" s="62">
        <v>1576947.3399999999</v>
      </c>
      <c r="E15" s="62">
        <v>25952.640627600002</v>
      </c>
      <c r="F15" s="62">
        <v>20554.490000000002</v>
      </c>
      <c r="G15" s="62">
        <v>79989.36</v>
      </c>
      <c r="H15" s="61">
        <v>63991.57</v>
      </c>
      <c r="I15" s="70">
        <v>0</v>
      </c>
      <c r="J15" s="62">
        <v>10565.83</v>
      </c>
      <c r="K15" s="61">
        <v>8452.66</v>
      </c>
      <c r="L15" s="15"/>
      <c r="M15" s="22"/>
      <c r="N15" s="4"/>
    </row>
    <row r="16" spans="1:14" ht="15" customHeight="1" x14ac:dyDescent="0.25">
      <c r="A16" s="7" t="s">
        <v>12</v>
      </c>
      <c r="B16" s="60">
        <v>0.46700000000000003</v>
      </c>
      <c r="C16" s="62">
        <v>1848479.93</v>
      </c>
      <c r="D16" s="62">
        <v>1478783.94</v>
      </c>
      <c r="E16" s="62">
        <v>24337.114805400004</v>
      </c>
      <c r="F16" s="62">
        <v>19274.989999999998</v>
      </c>
      <c r="G16" s="62">
        <v>46440.849999999991</v>
      </c>
      <c r="H16" s="61">
        <v>37152.759999999995</v>
      </c>
      <c r="I16" s="70">
        <v>0</v>
      </c>
      <c r="J16" s="62">
        <v>9908.1200000000008</v>
      </c>
      <c r="K16" s="61">
        <v>7926.5</v>
      </c>
      <c r="L16" s="15"/>
      <c r="M16" s="22"/>
      <c r="N16" s="4"/>
    </row>
    <row r="17" spans="1:30" ht="15" customHeight="1" x14ac:dyDescent="0.25">
      <c r="A17" s="7" t="s">
        <v>13</v>
      </c>
      <c r="B17" s="60">
        <v>0.22600000000000001</v>
      </c>
      <c r="C17" s="62">
        <v>894553.45</v>
      </c>
      <c r="D17" s="62">
        <v>715642.75999999989</v>
      </c>
      <c r="E17" s="62">
        <v>11777.704381199999</v>
      </c>
      <c r="F17" s="62">
        <v>9327.9399999999987</v>
      </c>
      <c r="G17" s="62">
        <v>24363.57</v>
      </c>
      <c r="H17" s="61">
        <v>19490.939999999999</v>
      </c>
      <c r="I17" s="70">
        <v>0</v>
      </c>
      <c r="J17" s="62">
        <v>4794.93</v>
      </c>
      <c r="K17" s="61">
        <v>3835.94</v>
      </c>
      <c r="L17" s="15"/>
      <c r="M17" s="22"/>
      <c r="N17" s="4"/>
    </row>
    <row r="18" spans="1:30" ht="15" customHeight="1" x14ac:dyDescent="0.25">
      <c r="A18" s="7" t="s">
        <v>14</v>
      </c>
      <c r="B18" s="60">
        <v>3.1480000000000001</v>
      </c>
      <c r="C18" s="62">
        <v>12460417.08</v>
      </c>
      <c r="D18" s="62">
        <v>9968333.6799999997</v>
      </c>
      <c r="E18" s="62">
        <v>164054.04155760002</v>
      </c>
      <c r="F18" s="62">
        <v>129930.79999999999</v>
      </c>
      <c r="G18" s="62">
        <v>139927.99000000002</v>
      </c>
      <c r="H18" s="61">
        <v>111942.47000000002</v>
      </c>
      <c r="I18" s="70">
        <v>0</v>
      </c>
      <c r="J18" s="62">
        <v>66789.62</v>
      </c>
      <c r="K18" s="61">
        <v>53431.7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60">
        <v>0.185</v>
      </c>
      <c r="C19" s="62">
        <v>732267.19000000006</v>
      </c>
      <c r="D19" s="62">
        <v>585813.77</v>
      </c>
      <c r="E19" s="62">
        <v>9641.0411970000005</v>
      </c>
      <c r="F19" s="62">
        <v>7635.7</v>
      </c>
      <c r="G19" s="62">
        <v>47918.369999999995</v>
      </c>
      <c r="H19" s="61">
        <v>38334.759999999995</v>
      </c>
      <c r="I19" s="70">
        <v>0</v>
      </c>
      <c r="J19" s="62">
        <v>3925.06</v>
      </c>
      <c r="K19" s="61">
        <v>3140.05</v>
      </c>
      <c r="L19" s="15"/>
      <c r="M19" s="22"/>
      <c r="N19" s="4"/>
    </row>
    <row r="20" spans="1:30" ht="15" customHeight="1" x14ac:dyDescent="0.25">
      <c r="A20" s="7" t="s">
        <v>16</v>
      </c>
      <c r="B20" s="60">
        <v>2.9220000000000002</v>
      </c>
      <c r="C20" s="62">
        <v>11565863.65</v>
      </c>
      <c r="D20" s="62">
        <v>9252690.9399999995</v>
      </c>
      <c r="E20" s="62">
        <v>152276.3371764</v>
      </c>
      <c r="F20" s="62">
        <v>120602.85999999999</v>
      </c>
      <c r="G20" s="62">
        <v>402861.92000000004</v>
      </c>
      <c r="H20" s="61">
        <v>322289.64</v>
      </c>
      <c r="I20" s="70">
        <v>0</v>
      </c>
      <c r="J20" s="62">
        <v>61994.69</v>
      </c>
      <c r="K20" s="61">
        <v>49595.75</v>
      </c>
      <c r="L20" s="15"/>
      <c r="M20" s="22"/>
      <c r="N20" s="4"/>
    </row>
    <row r="21" spans="1:30" ht="15" customHeight="1" x14ac:dyDescent="0.25">
      <c r="A21" s="7" t="s">
        <v>17</v>
      </c>
      <c r="B21" s="60">
        <v>0.35399999999999998</v>
      </c>
      <c r="C21" s="62">
        <v>1401203.19</v>
      </c>
      <c r="D21" s="62">
        <v>1120962.5499999998</v>
      </c>
      <c r="E21" s="62">
        <v>18448.262614799998</v>
      </c>
      <c r="F21" s="62">
        <v>14611.02</v>
      </c>
      <c r="G21" s="62">
        <v>29628.25</v>
      </c>
      <c r="H21" s="61">
        <v>23702.690000000002</v>
      </c>
      <c r="I21" s="70">
        <v>0</v>
      </c>
      <c r="J21" s="62">
        <v>7510.65</v>
      </c>
      <c r="K21" s="61">
        <v>6008.52</v>
      </c>
      <c r="L21" s="15"/>
      <c r="M21" s="22"/>
      <c r="N21" s="4"/>
    </row>
    <row r="22" spans="1:30" ht="15" customHeight="1" x14ac:dyDescent="0.25">
      <c r="A22" s="7" t="s">
        <v>18</v>
      </c>
      <c r="B22" s="60">
        <v>0.60699999999999998</v>
      </c>
      <c r="C22" s="62">
        <v>2402628.06</v>
      </c>
      <c r="D22" s="62">
        <v>1922102.46</v>
      </c>
      <c r="E22" s="62">
        <v>31633.037873400001</v>
      </c>
      <c r="F22" s="62">
        <v>25053.360000000001</v>
      </c>
      <c r="G22" s="62">
        <v>139634.04999999999</v>
      </c>
      <c r="H22" s="61">
        <v>111707.30999999998</v>
      </c>
      <c r="I22" s="70">
        <v>0</v>
      </c>
      <c r="J22" s="62">
        <v>12878.43</v>
      </c>
      <c r="K22" s="61">
        <v>10302.74</v>
      </c>
      <c r="L22" s="15"/>
      <c r="M22" s="22"/>
      <c r="N22" s="4"/>
    </row>
    <row r="23" spans="1:30" ht="15" customHeight="1" x14ac:dyDescent="0.25">
      <c r="A23" s="7" t="s">
        <v>19</v>
      </c>
      <c r="B23" s="60">
        <v>1.0289999999999999</v>
      </c>
      <c r="C23" s="62">
        <v>4072988.94</v>
      </c>
      <c r="D23" s="62">
        <v>3258391.16</v>
      </c>
      <c r="E23" s="62">
        <v>53625.034549799995</v>
      </c>
      <c r="F23" s="62">
        <v>42471.02</v>
      </c>
      <c r="G23" s="62">
        <v>165260.76999999999</v>
      </c>
      <c r="H23" s="61">
        <v>132208.69</v>
      </c>
      <c r="I23" s="70">
        <v>0</v>
      </c>
      <c r="J23" s="62">
        <v>21831.81</v>
      </c>
      <c r="K23" s="61">
        <v>17465.45</v>
      </c>
      <c r="L23" s="15"/>
      <c r="M23" s="22"/>
      <c r="N23" s="4"/>
    </row>
    <row r="24" spans="1:30" ht="15" customHeight="1" x14ac:dyDescent="0.25">
      <c r="A24" s="7" t="s">
        <v>20</v>
      </c>
      <c r="B24" s="60">
        <v>0.39500000000000002</v>
      </c>
      <c r="C24" s="62">
        <v>1563489.4400000002</v>
      </c>
      <c r="D24" s="62">
        <v>1250791.5500000003</v>
      </c>
      <c r="E24" s="62">
        <v>20584.925799000004</v>
      </c>
      <c r="F24" s="62">
        <v>16303.259999999998</v>
      </c>
      <c r="G24" s="62">
        <v>43082.720000000001</v>
      </c>
      <c r="H24" s="61">
        <v>34466.25</v>
      </c>
      <c r="I24" s="70">
        <v>0</v>
      </c>
      <c r="J24" s="62">
        <v>8380.5300000000007</v>
      </c>
      <c r="K24" s="61">
        <v>6704.42</v>
      </c>
      <c r="L24" s="15"/>
      <c r="M24" s="22"/>
      <c r="N24" s="4"/>
    </row>
    <row r="25" spans="1:30" ht="15" customHeight="1" x14ac:dyDescent="0.25">
      <c r="A25" s="7" t="s">
        <v>21</v>
      </c>
      <c r="B25" s="60">
        <v>0.17599999999999999</v>
      </c>
      <c r="C25" s="62">
        <v>696643.39999999991</v>
      </c>
      <c r="D25" s="62">
        <v>557314.73999999987</v>
      </c>
      <c r="E25" s="62">
        <v>9172.0175712</v>
      </c>
      <c r="F25" s="62">
        <v>7264.2300000000005</v>
      </c>
      <c r="G25" s="62">
        <v>92308.430000000022</v>
      </c>
      <c r="H25" s="61">
        <v>73846.790000000023</v>
      </c>
      <c r="I25" s="70">
        <v>0</v>
      </c>
      <c r="J25" s="62">
        <v>3734.11</v>
      </c>
      <c r="K25" s="61">
        <v>2987.29</v>
      </c>
      <c r="L25" s="15"/>
      <c r="M25" s="22"/>
      <c r="N25" s="4"/>
    </row>
    <row r="26" spans="1:30" ht="15" customHeight="1" x14ac:dyDescent="0.25">
      <c r="A26" s="7" t="s">
        <v>22</v>
      </c>
      <c r="B26" s="60">
        <v>0.42099999999999999</v>
      </c>
      <c r="C26" s="62">
        <v>1666402.67</v>
      </c>
      <c r="D26" s="62">
        <v>1333122.1399999999</v>
      </c>
      <c r="E26" s="62">
        <v>21939.882940200001</v>
      </c>
      <c r="F26" s="62">
        <v>17376.39</v>
      </c>
      <c r="G26" s="62">
        <v>40423.200000000004</v>
      </c>
      <c r="H26" s="61">
        <v>32338.650000000005</v>
      </c>
      <c r="I26" s="70">
        <v>0</v>
      </c>
      <c r="J26" s="62">
        <v>8932.16</v>
      </c>
      <c r="K26" s="61">
        <v>7145.73</v>
      </c>
      <c r="L26" s="15"/>
      <c r="M26" s="22"/>
      <c r="N26" s="4"/>
    </row>
    <row r="27" spans="1:30" ht="15" customHeight="1" x14ac:dyDescent="0.25">
      <c r="A27" s="7" t="s">
        <v>23</v>
      </c>
      <c r="B27" s="60">
        <v>3.1120000000000001</v>
      </c>
      <c r="C27" s="62">
        <v>12317921.810000001</v>
      </c>
      <c r="D27" s="62">
        <v>9854337.4400000013</v>
      </c>
      <c r="E27" s="62">
        <v>162177.94705440002</v>
      </c>
      <c r="F27" s="62">
        <v>128444.93999999999</v>
      </c>
      <c r="G27" s="62">
        <v>894635.16999999993</v>
      </c>
      <c r="H27" s="61">
        <v>715708.2</v>
      </c>
      <c r="I27" s="70">
        <v>0</v>
      </c>
      <c r="J27" s="62">
        <v>66025.83</v>
      </c>
      <c r="K27" s="61">
        <v>52820.66</v>
      </c>
      <c r="L27" s="15"/>
      <c r="M27" s="22"/>
      <c r="N27" s="4"/>
    </row>
    <row r="28" spans="1:30" ht="15" customHeight="1" x14ac:dyDescent="0.25">
      <c r="A28" s="7" t="s">
        <v>24</v>
      </c>
      <c r="B28" s="60">
        <v>7.2990000000000004</v>
      </c>
      <c r="C28" s="62">
        <v>28890909.859999996</v>
      </c>
      <c r="D28" s="62">
        <v>23112727.899999999</v>
      </c>
      <c r="E28" s="62">
        <v>380378.1605238</v>
      </c>
      <c r="F28" s="62">
        <v>301259.5</v>
      </c>
      <c r="G28" s="62">
        <v>1219634.25</v>
      </c>
      <c r="H28" s="61">
        <v>975707.48</v>
      </c>
      <c r="I28" s="70">
        <v>0</v>
      </c>
      <c r="J28" s="62">
        <v>154859.42000000001</v>
      </c>
      <c r="K28" s="61">
        <v>123887.54</v>
      </c>
      <c r="L28" s="15"/>
      <c r="M28" s="22"/>
      <c r="N28" s="4"/>
    </row>
    <row r="29" spans="1:30" ht="15" customHeight="1" x14ac:dyDescent="0.25">
      <c r="A29" s="7" t="s">
        <v>25</v>
      </c>
      <c r="B29" s="60">
        <v>0.89900000000000002</v>
      </c>
      <c r="C29" s="62">
        <v>3558422.81</v>
      </c>
      <c r="D29" s="62">
        <v>2846738.29</v>
      </c>
      <c r="E29" s="62">
        <v>46850.2488438</v>
      </c>
      <c r="F29" s="62">
        <v>37105.39</v>
      </c>
      <c r="G29" s="62">
        <v>298878.11</v>
      </c>
      <c r="H29" s="61">
        <v>239102.59</v>
      </c>
      <c r="I29" s="70">
        <v>0</v>
      </c>
      <c r="J29" s="62">
        <v>19073.66</v>
      </c>
      <c r="K29" s="61">
        <v>15258.93</v>
      </c>
      <c r="L29" s="15"/>
      <c r="M29" s="22"/>
      <c r="N29" s="4"/>
    </row>
    <row r="30" spans="1:30" ht="15" customHeight="1" x14ac:dyDescent="0.25">
      <c r="A30" s="7" t="s">
        <v>26</v>
      </c>
      <c r="B30" s="60">
        <v>2.2320000000000002</v>
      </c>
      <c r="C30" s="62">
        <v>8834704.8599999994</v>
      </c>
      <c r="D30" s="62">
        <v>7067763.8699999992</v>
      </c>
      <c r="E30" s="62">
        <v>116317.85919840002</v>
      </c>
      <c r="F30" s="62">
        <v>92123.75</v>
      </c>
      <c r="G30" s="62">
        <v>511982.09000000008</v>
      </c>
      <c r="H30" s="61">
        <v>409585.76000000007</v>
      </c>
      <c r="I30" s="70">
        <v>0</v>
      </c>
      <c r="J30" s="62">
        <v>47355.29</v>
      </c>
      <c r="K30" s="61">
        <v>37884.230000000003</v>
      </c>
      <c r="L30" s="15"/>
      <c r="M30" s="22"/>
      <c r="N30" s="4"/>
    </row>
    <row r="31" spans="1:30" ht="15" customHeight="1" x14ac:dyDescent="0.25">
      <c r="A31" s="7" t="s">
        <v>27</v>
      </c>
      <c r="B31" s="60">
        <v>0.79400000000000004</v>
      </c>
      <c r="C31" s="62">
        <v>3142811.6999999993</v>
      </c>
      <c r="D31" s="62">
        <v>2514249.3599999994</v>
      </c>
      <c r="E31" s="62">
        <v>41378.306542800005</v>
      </c>
      <c r="F31" s="62">
        <v>32771.619999999995</v>
      </c>
      <c r="G31" s="62">
        <v>82535.170000000013</v>
      </c>
      <c r="H31" s="61">
        <v>66028.220000000016</v>
      </c>
      <c r="I31" s="70">
        <v>0</v>
      </c>
      <c r="J31" s="62">
        <v>16845.919999999998</v>
      </c>
      <c r="K31" s="61">
        <v>13476.74</v>
      </c>
      <c r="L31" s="15"/>
      <c r="M31" s="22"/>
      <c r="N31" s="4"/>
    </row>
    <row r="32" spans="1:30" ht="15" customHeight="1" x14ac:dyDescent="0.25">
      <c r="A32" s="7" t="s">
        <v>28</v>
      </c>
      <c r="B32" s="63">
        <v>0.46</v>
      </c>
      <c r="C32" s="62">
        <v>1820772.5000000005</v>
      </c>
      <c r="D32" s="62">
        <v>1456618.0200000005</v>
      </c>
      <c r="E32" s="62">
        <v>23972.318652000002</v>
      </c>
      <c r="F32" s="62">
        <v>18986.080000000002</v>
      </c>
      <c r="G32" s="62">
        <v>36127.880000000005</v>
      </c>
      <c r="H32" s="61">
        <v>28902.380000000005</v>
      </c>
      <c r="I32" s="70">
        <v>0</v>
      </c>
      <c r="J32" s="62">
        <v>9759.6</v>
      </c>
      <c r="K32" s="61">
        <v>7807.68</v>
      </c>
      <c r="L32" s="15"/>
      <c r="M32" s="22"/>
      <c r="N32" s="4"/>
    </row>
    <row r="33" spans="1:14" ht="15" customHeight="1" x14ac:dyDescent="0.25">
      <c r="A33" s="7" t="s">
        <v>29</v>
      </c>
      <c r="B33" s="60">
        <v>0.182</v>
      </c>
      <c r="C33" s="62">
        <v>720392.61</v>
      </c>
      <c r="D33" s="62">
        <v>576314.09</v>
      </c>
      <c r="E33" s="62">
        <v>9484.6999883999997</v>
      </c>
      <c r="F33" s="62">
        <v>7511.8799999999992</v>
      </c>
      <c r="G33" s="62">
        <v>10209.689999999999</v>
      </c>
      <c r="H33" s="61">
        <v>8167.8199999999988</v>
      </c>
      <c r="I33" s="70">
        <v>0</v>
      </c>
      <c r="J33" s="62">
        <v>3861.41</v>
      </c>
      <c r="K33" s="61">
        <v>3089.13</v>
      </c>
      <c r="L33" s="15"/>
      <c r="M33" s="22"/>
      <c r="N33" s="4"/>
    </row>
    <row r="34" spans="1:14" ht="15" customHeight="1" x14ac:dyDescent="0.25">
      <c r="A34" s="7" t="s">
        <v>30</v>
      </c>
      <c r="B34" s="60">
        <v>1.268</v>
      </c>
      <c r="C34" s="62">
        <v>5018999.0000000019</v>
      </c>
      <c r="D34" s="62">
        <v>4015199.1900000018</v>
      </c>
      <c r="E34" s="62">
        <v>66080.217501599996</v>
      </c>
      <c r="F34" s="62">
        <v>52335.53</v>
      </c>
      <c r="G34" s="62">
        <v>118821.19000000003</v>
      </c>
      <c r="H34" s="61">
        <v>95057.020000000033</v>
      </c>
      <c r="I34" s="70">
        <v>0</v>
      </c>
      <c r="J34" s="62">
        <v>26902.55</v>
      </c>
      <c r="K34" s="61">
        <v>21522.04</v>
      </c>
      <c r="L34" s="15"/>
      <c r="M34" s="22"/>
      <c r="N34" s="4"/>
    </row>
    <row r="35" spans="1:14" ht="15" customHeight="1" x14ac:dyDescent="0.25">
      <c r="A35" s="7" t="s">
        <v>31</v>
      </c>
      <c r="B35" s="63">
        <v>0.27</v>
      </c>
      <c r="C35" s="62">
        <v>1068714.2999999998</v>
      </c>
      <c r="D35" s="62">
        <v>854971.42999999982</v>
      </c>
      <c r="E35" s="62">
        <v>14070.708774000001</v>
      </c>
      <c r="F35" s="62">
        <v>11143.990000000002</v>
      </c>
      <c r="G35" s="62">
        <v>32713.25</v>
      </c>
      <c r="H35" s="61">
        <v>26170.68</v>
      </c>
      <c r="I35" s="70">
        <v>0</v>
      </c>
      <c r="J35" s="62">
        <v>5728.46</v>
      </c>
      <c r="K35" s="61">
        <v>4582.7700000000004</v>
      </c>
      <c r="L35" s="15"/>
      <c r="M35" s="22"/>
      <c r="N35" s="4"/>
    </row>
    <row r="36" spans="1:14" ht="15" customHeight="1" x14ac:dyDescent="0.25">
      <c r="A36" s="7" t="s">
        <v>32</v>
      </c>
      <c r="B36" s="60">
        <v>0.69399999999999995</v>
      </c>
      <c r="C36" s="62">
        <v>2746991.5900000003</v>
      </c>
      <c r="D36" s="62">
        <v>2197593.2700000005</v>
      </c>
      <c r="E36" s="62">
        <v>36166.932922799999</v>
      </c>
      <c r="F36" s="62">
        <v>28644.199999999997</v>
      </c>
      <c r="G36" s="62">
        <v>52640.009999999995</v>
      </c>
      <c r="H36" s="61">
        <v>42112.079999999994</v>
      </c>
      <c r="I36" s="70">
        <v>0</v>
      </c>
      <c r="J36" s="62">
        <v>14724.27</v>
      </c>
      <c r="K36" s="61">
        <v>11779.42</v>
      </c>
      <c r="L36" s="15"/>
      <c r="M36" s="22"/>
      <c r="N36" s="4"/>
    </row>
    <row r="37" spans="1:14" ht="15" customHeight="1" x14ac:dyDescent="0.25">
      <c r="A37" s="7" t="s">
        <v>33</v>
      </c>
      <c r="B37" s="60">
        <v>0.28599999999999998</v>
      </c>
      <c r="C37" s="62">
        <v>1132045.5000000002</v>
      </c>
      <c r="D37" s="62">
        <v>905636.39000000025</v>
      </c>
      <c r="E37" s="62">
        <v>14904.528553199998</v>
      </c>
      <c r="F37" s="62">
        <v>11804.39</v>
      </c>
      <c r="G37" s="62">
        <v>55326.41</v>
      </c>
      <c r="H37" s="61">
        <v>44261.22</v>
      </c>
      <c r="I37" s="70">
        <v>0</v>
      </c>
      <c r="J37" s="62">
        <v>6067.93</v>
      </c>
      <c r="K37" s="61">
        <v>4854.34</v>
      </c>
      <c r="L37" s="15"/>
      <c r="M37" s="22"/>
      <c r="N37" s="4"/>
    </row>
    <row r="38" spans="1:14" ht="15" customHeight="1" x14ac:dyDescent="0.25">
      <c r="A38" s="7" t="s">
        <v>1</v>
      </c>
      <c r="B38" s="60">
        <v>0.438</v>
      </c>
      <c r="C38" s="62">
        <v>1733692.0700000003</v>
      </c>
      <c r="D38" s="62">
        <v>1386953.6400000004</v>
      </c>
      <c r="E38" s="62">
        <v>22825.816455600001</v>
      </c>
      <c r="F38" s="62">
        <v>18078.04</v>
      </c>
      <c r="G38" s="62">
        <v>39265.830000000009</v>
      </c>
      <c r="H38" s="61">
        <v>31412.750000000007</v>
      </c>
      <c r="I38" s="70">
        <v>0</v>
      </c>
      <c r="J38" s="62">
        <v>9292.84</v>
      </c>
      <c r="K38" s="61">
        <v>7434.27</v>
      </c>
      <c r="L38" s="15"/>
      <c r="M38" s="22"/>
      <c r="N38" s="4"/>
    </row>
    <row r="39" spans="1:14" ht="15" customHeight="1" x14ac:dyDescent="0.25">
      <c r="A39" s="7" t="s">
        <v>34</v>
      </c>
      <c r="B39" s="60">
        <v>0.35899999999999999</v>
      </c>
      <c r="C39" s="62">
        <v>1420994.1800000004</v>
      </c>
      <c r="D39" s="62">
        <v>1136795.3600000003</v>
      </c>
      <c r="E39" s="62">
        <v>18708.831295799999</v>
      </c>
      <c r="F39" s="62">
        <v>14817.39</v>
      </c>
      <c r="G39" s="62">
        <v>120192.03</v>
      </c>
      <c r="H39" s="61">
        <v>96153.72</v>
      </c>
      <c r="I39" s="70">
        <v>0</v>
      </c>
      <c r="J39" s="62">
        <v>7616.73</v>
      </c>
      <c r="K39" s="61">
        <v>6093.38</v>
      </c>
      <c r="L39" s="15"/>
      <c r="M39" s="22"/>
      <c r="N39" s="4"/>
    </row>
    <row r="40" spans="1:14" ht="15" customHeight="1" x14ac:dyDescent="0.25">
      <c r="A40" s="7" t="s">
        <v>35</v>
      </c>
      <c r="B40" s="60">
        <v>0.81200000000000006</v>
      </c>
      <c r="C40" s="62">
        <v>3214059.3000000003</v>
      </c>
      <c r="D40" s="62">
        <v>2571247.4500000002</v>
      </c>
      <c r="E40" s="62">
        <v>42316.353794400005</v>
      </c>
      <c r="F40" s="62">
        <v>33514.549999999996</v>
      </c>
      <c r="G40" s="62">
        <v>831002.72999999986</v>
      </c>
      <c r="H40" s="61">
        <v>664802.25999999989</v>
      </c>
      <c r="I40" s="70">
        <v>0</v>
      </c>
      <c r="J40" s="62">
        <v>17227.82</v>
      </c>
      <c r="K40" s="61">
        <v>13782.26</v>
      </c>
      <c r="L40" s="15"/>
      <c r="M40" s="22"/>
      <c r="N40" s="4"/>
    </row>
    <row r="41" spans="1:14" ht="15" customHeight="1" x14ac:dyDescent="0.25">
      <c r="A41" s="7" t="s">
        <v>36</v>
      </c>
      <c r="B41" s="60">
        <v>0.372</v>
      </c>
      <c r="C41" s="62">
        <v>1472450.8199999998</v>
      </c>
      <c r="D41" s="62">
        <v>1177960.67</v>
      </c>
      <c r="E41" s="62">
        <v>19386.309866399999</v>
      </c>
      <c r="F41" s="62">
        <v>15353.96</v>
      </c>
      <c r="G41" s="62">
        <v>97184.31</v>
      </c>
      <c r="H41" s="61">
        <v>77747.539999999994</v>
      </c>
      <c r="I41" s="70">
        <v>0</v>
      </c>
      <c r="J41" s="62">
        <v>7892.55</v>
      </c>
      <c r="K41" s="61">
        <v>6314.04</v>
      </c>
      <c r="L41" s="15"/>
      <c r="M41" s="22"/>
      <c r="N41" s="4"/>
    </row>
    <row r="42" spans="1:14" ht="15" customHeight="1" x14ac:dyDescent="0.25">
      <c r="A42" s="7" t="s">
        <v>37</v>
      </c>
      <c r="B42" s="60">
        <v>0.23100000000000001</v>
      </c>
      <c r="C42" s="62">
        <v>914344.46000000008</v>
      </c>
      <c r="D42" s="62">
        <v>731475.59000000008</v>
      </c>
      <c r="E42" s="62">
        <v>12038.2730622</v>
      </c>
      <c r="F42" s="62">
        <v>9534.31</v>
      </c>
      <c r="G42" s="62">
        <v>34964.22</v>
      </c>
      <c r="H42" s="61">
        <v>27971.47</v>
      </c>
      <c r="I42" s="70">
        <v>0</v>
      </c>
      <c r="J42" s="62">
        <v>4901.0200000000004</v>
      </c>
      <c r="K42" s="61">
        <v>3920.82</v>
      </c>
      <c r="L42" s="15"/>
      <c r="M42" s="22"/>
      <c r="N42" s="4"/>
    </row>
    <row r="43" spans="1:14" ht="15" customHeight="1" x14ac:dyDescent="0.25">
      <c r="A43" s="7" t="s">
        <v>38</v>
      </c>
      <c r="B43" s="60">
        <v>0.24299999999999999</v>
      </c>
      <c r="C43" s="62">
        <v>961842.86</v>
      </c>
      <c r="D43" s="62">
        <v>769474.29999999993</v>
      </c>
      <c r="E43" s="62">
        <v>12663.637896599999</v>
      </c>
      <c r="F43" s="62">
        <v>10029.609999999999</v>
      </c>
      <c r="G43" s="62">
        <v>29785.000000000004</v>
      </c>
      <c r="H43" s="61">
        <v>23828.080000000002</v>
      </c>
      <c r="I43" s="70">
        <v>0</v>
      </c>
      <c r="J43" s="62">
        <v>5155.62</v>
      </c>
      <c r="K43" s="61">
        <v>4124.5</v>
      </c>
      <c r="L43" s="15"/>
      <c r="M43" s="22"/>
      <c r="N43" s="4"/>
    </row>
    <row r="44" spans="1:14" ht="15" customHeight="1" x14ac:dyDescent="0.25">
      <c r="A44" s="7" t="s">
        <v>39</v>
      </c>
      <c r="B44" s="60">
        <v>0.315</v>
      </c>
      <c r="C44" s="62">
        <v>1246833.33</v>
      </c>
      <c r="D44" s="62">
        <v>997466.68</v>
      </c>
      <c r="E44" s="62">
        <v>16415.826903000001</v>
      </c>
      <c r="F44" s="62">
        <v>13001.329999999998</v>
      </c>
      <c r="G44" s="62">
        <v>67066.259999999995</v>
      </c>
      <c r="H44" s="61">
        <v>53653.099999999991</v>
      </c>
      <c r="I44" s="70">
        <v>0</v>
      </c>
      <c r="J44" s="62">
        <v>6683.21</v>
      </c>
      <c r="K44" s="61">
        <v>5346.57</v>
      </c>
      <c r="L44" s="15"/>
      <c r="M44" s="22"/>
      <c r="N44" s="4"/>
    </row>
    <row r="45" spans="1:14" ht="15" customHeight="1" x14ac:dyDescent="0.25">
      <c r="A45" s="7" t="s">
        <v>40</v>
      </c>
      <c r="B45" s="60">
        <v>0.29899999999999999</v>
      </c>
      <c r="C45" s="62">
        <v>1183502.1399999999</v>
      </c>
      <c r="D45" s="62">
        <v>946801.72999999986</v>
      </c>
      <c r="E45" s="62">
        <v>15582.0071238</v>
      </c>
      <c r="F45" s="62">
        <v>12340.94</v>
      </c>
      <c r="G45" s="62">
        <v>58679.59</v>
      </c>
      <c r="H45" s="61">
        <v>46943.74</v>
      </c>
      <c r="I45" s="70">
        <v>0</v>
      </c>
      <c r="J45" s="62">
        <v>6343.74</v>
      </c>
      <c r="K45" s="61">
        <v>5074.99</v>
      </c>
      <c r="L45" s="15"/>
      <c r="M45" s="22"/>
      <c r="N45" s="4"/>
    </row>
    <row r="46" spans="1:14" ht="15" customHeight="1" x14ac:dyDescent="0.25">
      <c r="A46" s="7" t="s">
        <v>41</v>
      </c>
      <c r="B46" s="60">
        <v>0.31900000000000001</v>
      </c>
      <c r="C46" s="62">
        <v>1262666.1499999999</v>
      </c>
      <c r="D46" s="62">
        <v>1010132.9299999999</v>
      </c>
      <c r="E46" s="62">
        <v>16624.281847800001</v>
      </c>
      <c r="F46" s="62">
        <v>13166.43</v>
      </c>
      <c r="G46" s="62">
        <v>49414.79</v>
      </c>
      <c r="H46" s="61">
        <v>39531.93</v>
      </c>
      <c r="I46" s="70">
        <v>0</v>
      </c>
      <c r="J46" s="62">
        <v>6768.07</v>
      </c>
      <c r="K46" s="61">
        <v>5414.46</v>
      </c>
      <c r="L46" s="15"/>
      <c r="M46" s="22"/>
      <c r="N46" s="4"/>
    </row>
    <row r="47" spans="1:14" ht="15" customHeight="1" x14ac:dyDescent="0.25">
      <c r="A47" s="7" t="s">
        <v>42</v>
      </c>
      <c r="B47" s="60">
        <v>2.4550000000000001</v>
      </c>
      <c r="C47" s="62">
        <v>9717383.709999999</v>
      </c>
      <c r="D47" s="62">
        <v>7773906.9799999986</v>
      </c>
      <c r="E47" s="62">
        <v>127939.22237100001</v>
      </c>
      <c r="F47" s="62">
        <v>101327.87</v>
      </c>
      <c r="G47" s="62">
        <v>139494.93000000002</v>
      </c>
      <c r="H47" s="61">
        <v>111596.03000000003</v>
      </c>
      <c r="I47" s="70">
        <v>0</v>
      </c>
      <c r="J47" s="62">
        <v>52086.57</v>
      </c>
      <c r="K47" s="61">
        <v>41669.26</v>
      </c>
      <c r="L47" s="15"/>
      <c r="M47" s="22"/>
      <c r="N47" s="4"/>
    </row>
    <row r="48" spans="1:14" ht="15" customHeight="1" x14ac:dyDescent="0.25">
      <c r="A48" s="7" t="s">
        <v>43</v>
      </c>
      <c r="B48" s="60">
        <v>0.34799999999999998</v>
      </c>
      <c r="C48" s="62">
        <v>1377453.99</v>
      </c>
      <c r="D48" s="62">
        <v>1101963.19</v>
      </c>
      <c r="E48" s="62">
        <v>18135.580197599997</v>
      </c>
      <c r="F48" s="62">
        <v>14363.38</v>
      </c>
      <c r="G48" s="62">
        <v>35121.049999999996</v>
      </c>
      <c r="H48" s="61">
        <v>28096.939999999995</v>
      </c>
      <c r="I48" s="70">
        <v>0</v>
      </c>
      <c r="J48" s="62">
        <v>7383.35</v>
      </c>
      <c r="K48" s="61">
        <v>5906.68</v>
      </c>
      <c r="L48" s="15"/>
      <c r="M48" s="22"/>
      <c r="N48" s="4"/>
    </row>
    <row r="49" spans="1:14" ht="15" customHeight="1" x14ac:dyDescent="0.25">
      <c r="A49" s="7" t="s">
        <v>44</v>
      </c>
      <c r="B49" s="60">
        <v>0.496</v>
      </c>
      <c r="C49" s="62">
        <v>1963267.76</v>
      </c>
      <c r="D49" s="62">
        <v>1570614.2</v>
      </c>
      <c r="E49" s="62">
        <v>25848.4131552</v>
      </c>
      <c r="F49" s="62">
        <v>20471.939999999999</v>
      </c>
      <c r="G49" s="62">
        <v>92115.199999999983</v>
      </c>
      <c r="H49" s="61">
        <v>73692.249999999971</v>
      </c>
      <c r="I49" s="70">
        <v>0</v>
      </c>
      <c r="J49" s="62">
        <v>10523.4</v>
      </c>
      <c r="K49" s="61">
        <v>8418.7199999999993</v>
      </c>
      <c r="L49" s="15"/>
      <c r="M49" s="22"/>
      <c r="N49" s="4"/>
    </row>
    <row r="50" spans="1:14" ht="15" customHeight="1" x14ac:dyDescent="0.25">
      <c r="A50" s="7" t="s">
        <v>2</v>
      </c>
      <c r="B50" s="60">
        <v>0.871</v>
      </c>
      <c r="C50" s="62">
        <v>3447593.1500000004</v>
      </c>
      <c r="D50" s="62">
        <v>2758074.5100000002</v>
      </c>
      <c r="E50" s="62">
        <v>45391.064230200005</v>
      </c>
      <c r="F50" s="62">
        <v>35949.72</v>
      </c>
      <c r="G50" s="62">
        <v>100598.06999999998</v>
      </c>
      <c r="H50" s="61">
        <v>80478.52999999997</v>
      </c>
      <c r="I50" s="70">
        <v>0</v>
      </c>
      <c r="J50" s="62">
        <v>18479.59</v>
      </c>
      <c r="K50" s="61">
        <v>14783.67</v>
      </c>
      <c r="L50" s="15"/>
      <c r="M50" s="22"/>
      <c r="N50" s="4"/>
    </row>
    <row r="51" spans="1:14" ht="15" customHeight="1" x14ac:dyDescent="0.25">
      <c r="A51" s="7" t="s">
        <v>45</v>
      </c>
      <c r="B51" s="63">
        <v>0.21</v>
      </c>
      <c r="C51" s="62">
        <v>831222.21999999986</v>
      </c>
      <c r="D51" s="62">
        <v>664977.74999999977</v>
      </c>
      <c r="E51" s="62">
        <v>10943.884602</v>
      </c>
      <c r="F51" s="62">
        <v>8667.5500000000011</v>
      </c>
      <c r="G51" s="62">
        <v>23176.559999999998</v>
      </c>
      <c r="H51" s="61">
        <v>18541.319999999996</v>
      </c>
      <c r="I51" s="70">
        <v>0</v>
      </c>
      <c r="J51" s="62">
        <v>4455.47</v>
      </c>
      <c r="K51" s="61">
        <v>3564.38</v>
      </c>
      <c r="L51" s="15"/>
      <c r="M51" s="22"/>
      <c r="N51" s="4"/>
    </row>
    <row r="52" spans="1:14" ht="15" customHeight="1" x14ac:dyDescent="0.25">
      <c r="A52" s="7" t="s">
        <v>46</v>
      </c>
      <c r="B52" s="60">
        <v>0.36199999999999999</v>
      </c>
      <c r="C52" s="62">
        <v>1432868.8099999998</v>
      </c>
      <c r="D52" s="62">
        <v>1146295.0499999998</v>
      </c>
      <c r="E52" s="62">
        <v>18865.172504400001</v>
      </c>
      <c r="F52" s="62">
        <v>14941.220000000001</v>
      </c>
      <c r="G52" s="62">
        <v>44159.369999999995</v>
      </c>
      <c r="H52" s="61">
        <v>35327.589999999997</v>
      </c>
      <c r="I52" s="70">
        <v>0</v>
      </c>
      <c r="J52" s="62">
        <v>7680.38</v>
      </c>
      <c r="K52" s="61">
        <v>6144.3</v>
      </c>
      <c r="L52" s="15"/>
      <c r="M52" s="22"/>
      <c r="N52" s="4"/>
    </row>
    <row r="53" spans="1:14" ht="15" customHeight="1" x14ac:dyDescent="0.25">
      <c r="A53" s="7" t="s">
        <v>47</v>
      </c>
      <c r="B53" s="60">
        <v>0.373</v>
      </c>
      <c r="C53" s="62">
        <v>1476409.0199999998</v>
      </c>
      <c r="D53" s="62">
        <v>1181127.19</v>
      </c>
      <c r="E53" s="62">
        <v>19438.4236026</v>
      </c>
      <c r="F53" s="62">
        <v>15395.23</v>
      </c>
      <c r="G53" s="62">
        <v>23247.62</v>
      </c>
      <c r="H53" s="61">
        <v>18598.18</v>
      </c>
      <c r="I53" s="70">
        <v>0</v>
      </c>
      <c r="J53" s="62">
        <v>7913.76</v>
      </c>
      <c r="K53" s="61">
        <v>6331.01</v>
      </c>
      <c r="L53" s="15"/>
      <c r="M53" s="22"/>
      <c r="N53" s="4"/>
    </row>
    <row r="54" spans="1:14" ht="15" customHeight="1" x14ac:dyDescent="0.25">
      <c r="A54" s="7" t="s">
        <v>48</v>
      </c>
      <c r="B54" s="60">
        <v>4.9790000000000001</v>
      </c>
      <c r="C54" s="62">
        <v>19707883.289999999</v>
      </c>
      <c r="D54" s="62">
        <v>15766306.659999998</v>
      </c>
      <c r="E54" s="62">
        <v>259474.29253980002</v>
      </c>
      <c r="F54" s="62">
        <v>205503.64</v>
      </c>
      <c r="G54" s="62">
        <v>840000.1399999999</v>
      </c>
      <c r="H54" s="61">
        <v>672000.2</v>
      </c>
      <c r="I54" s="70">
        <v>0</v>
      </c>
      <c r="J54" s="62">
        <v>105637.08</v>
      </c>
      <c r="K54" s="61">
        <v>84509.66</v>
      </c>
      <c r="L54" s="15"/>
      <c r="M54" s="22"/>
      <c r="N54" s="4"/>
    </row>
    <row r="55" spans="1:14" ht="15" customHeight="1" x14ac:dyDescent="0.25">
      <c r="A55" s="7" t="s">
        <v>49</v>
      </c>
      <c r="B55" s="60">
        <v>0.27600000000000002</v>
      </c>
      <c r="C55" s="62">
        <v>1092463.51</v>
      </c>
      <c r="D55" s="62">
        <v>873970.83000000007</v>
      </c>
      <c r="E55" s="62">
        <v>14383.391191200002</v>
      </c>
      <c r="F55" s="62">
        <v>11391.65</v>
      </c>
      <c r="G55" s="62">
        <v>34233.399999999994</v>
      </c>
      <c r="H55" s="61">
        <v>27386.789999999994</v>
      </c>
      <c r="I55" s="70">
        <v>0</v>
      </c>
      <c r="J55" s="62">
        <v>5855.76</v>
      </c>
      <c r="K55" s="61">
        <v>4684.6099999999997</v>
      </c>
      <c r="L55" s="15"/>
      <c r="M55" s="22"/>
      <c r="N55" s="4"/>
    </row>
    <row r="56" spans="1:14" ht="15" customHeight="1" x14ac:dyDescent="0.25">
      <c r="A56" s="7" t="s">
        <v>50</v>
      </c>
      <c r="B56" s="60">
        <v>0.65800000000000003</v>
      </c>
      <c r="C56" s="62">
        <v>2604496.3199999994</v>
      </c>
      <c r="D56" s="62">
        <v>2083597.0399999993</v>
      </c>
      <c r="E56" s="62">
        <v>34290.838419599997</v>
      </c>
      <c r="F56" s="62">
        <v>27158.35</v>
      </c>
      <c r="G56" s="62">
        <v>210797.22</v>
      </c>
      <c r="H56" s="61">
        <v>168637.85</v>
      </c>
      <c r="I56" s="70">
        <v>0</v>
      </c>
      <c r="J56" s="62">
        <v>13960.47</v>
      </c>
      <c r="K56" s="61">
        <v>11168.38</v>
      </c>
      <c r="L56" s="15"/>
      <c r="M56" s="22"/>
      <c r="N56" s="4"/>
    </row>
    <row r="57" spans="1:14" ht="15" customHeight="1" x14ac:dyDescent="0.25">
      <c r="A57" s="7" t="s">
        <v>51</v>
      </c>
      <c r="B57" s="60">
        <v>0.61099999999999999</v>
      </c>
      <c r="C57" s="62">
        <v>2418460.88</v>
      </c>
      <c r="D57" s="62">
        <v>1934768.72</v>
      </c>
      <c r="E57" s="62">
        <v>31841.4928182</v>
      </c>
      <c r="F57" s="62">
        <v>25218.449999999997</v>
      </c>
      <c r="G57" s="62">
        <v>69210.829999999987</v>
      </c>
      <c r="H57" s="61">
        <v>55368.739999999991</v>
      </c>
      <c r="I57" s="70">
        <v>0</v>
      </c>
      <c r="J57" s="62">
        <v>12963.3</v>
      </c>
      <c r="K57" s="61">
        <v>10370.64</v>
      </c>
      <c r="L57" s="15"/>
      <c r="M57" s="22"/>
      <c r="N57" s="4"/>
    </row>
    <row r="58" spans="1:14" ht="15" customHeight="1" x14ac:dyDescent="0.25">
      <c r="A58" s="7" t="s">
        <v>52</v>
      </c>
      <c r="B58" s="60">
        <v>0.436</v>
      </c>
      <c r="C58" s="62">
        <v>1725775.6700000002</v>
      </c>
      <c r="D58" s="62">
        <v>1380620.53</v>
      </c>
      <c r="E58" s="62">
        <v>22721.588983200003</v>
      </c>
      <c r="F58" s="62">
        <v>17995.489999999998</v>
      </c>
      <c r="G58" s="62">
        <v>36474.03</v>
      </c>
      <c r="H58" s="61">
        <v>29179.29</v>
      </c>
      <c r="I58" s="70">
        <v>0</v>
      </c>
      <c r="J58" s="62">
        <v>9250.41</v>
      </c>
      <c r="K58" s="61">
        <v>7400.33</v>
      </c>
      <c r="L58" s="15"/>
      <c r="M58" s="22"/>
      <c r="N58" s="4"/>
    </row>
    <row r="59" spans="1:14" ht="15" customHeight="1" x14ac:dyDescent="0.25">
      <c r="A59" s="7" t="s">
        <v>53</v>
      </c>
      <c r="B59" s="60">
        <v>0.495</v>
      </c>
      <c r="C59" s="62">
        <v>1959309.5299999998</v>
      </c>
      <c r="D59" s="62">
        <v>1567447.6099999999</v>
      </c>
      <c r="E59" s="62">
        <v>25796.299418999999</v>
      </c>
      <c r="F59" s="62">
        <v>20430.669999999998</v>
      </c>
      <c r="G59" s="62">
        <v>90190.77</v>
      </c>
      <c r="H59" s="61">
        <v>72152.67</v>
      </c>
      <c r="I59" s="70">
        <v>0</v>
      </c>
      <c r="J59" s="62">
        <v>10502.18</v>
      </c>
      <c r="K59" s="61">
        <v>8401.74</v>
      </c>
      <c r="L59" s="15"/>
      <c r="M59" s="22"/>
      <c r="N59" s="4"/>
    </row>
    <row r="60" spans="1:14" ht="15" customHeight="1" x14ac:dyDescent="0.25">
      <c r="A60" s="7" t="s">
        <v>54</v>
      </c>
      <c r="B60" s="60">
        <v>0.52100000000000002</v>
      </c>
      <c r="C60" s="62">
        <v>2062222.79</v>
      </c>
      <c r="D60" s="62">
        <v>1649778.24</v>
      </c>
      <c r="E60" s="62">
        <v>27151.256560200003</v>
      </c>
      <c r="F60" s="62">
        <v>21503.79</v>
      </c>
      <c r="G60" s="62">
        <v>60989.160000000011</v>
      </c>
      <c r="H60" s="61">
        <v>48791.400000000009</v>
      </c>
      <c r="I60" s="70">
        <v>0</v>
      </c>
      <c r="J60" s="62">
        <v>11053.81</v>
      </c>
      <c r="K60" s="61">
        <v>8843.0499999999993</v>
      </c>
      <c r="L60" s="15"/>
      <c r="M60" s="22"/>
      <c r="N60" s="4"/>
    </row>
    <row r="61" spans="1:14" ht="15" customHeight="1" x14ac:dyDescent="0.25">
      <c r="A61" s="7" t="s">
        <v>55</v>
      </c>
      <c r="B61" s="60">
        <v>0.28299999999999997</v>
      </c>
      <c r="C61" s="62">
        <v>1120170.9099999999</v>
      </c>
      <c r="D61" s="62">
        <v>896136.73</v>
      </c>
      <c r="E61" s="62">
        <v>14748.187344599999</v>
      </c>
      <c r="F61" s="62">
        <v>11680.57</v>
      </c>
      <c r="G61" s="62">
        <v>12607.560000000001</v>
      </c>
      <c r="H61" s="61">
        <v>10086.120000000001</v>
      </c>
      <c r="I61" s="70">
        <v>0</v>
      </c>
      <c r="J61" s="62">
        <v>6004.28</v>
      </c>
      <c r="K61" s="61">
        <v>4803.42</v>
      </c>
      <c r="L61" s="15"/>
      <c r="M61" s="22"/>
      <c r="N61" s="4"/>
    </row>
    <row r="62" spans="1:14" ht="15" customHeight="1" x14ac:dyDescent="0.25">
      <c r="A62" s="7" t="s">
        <v>56</v>
      </c>
      <c r="B62" s="60">
        <v>0.54600000000000004</v>
      </c>
      <c r="C62" s="62">
        <v>2161177.8099999996</v>
      </c>
      <c r="D62" s="62">
        <v>1728942.2699999996</v>
      </c>
      <c r="E62" s="62">
        <v>28454.099965200003</v>
      </c>
      <c r="F62" s="62">
        <v>22535.65</v>
      </c>
      <c r="G62" s="62">
        <v>48231.299999999988</v>
      </c>
      <c r="H62" s="61">
        <v>38585.109999999986</v>
      </c>
      <c r="I62" s="70">
        <v>0</v>
      </c>
      <c r="J62" s="62">
        <v>11584.22</v>
      </c>
      <c r="K62" s="61">
        <v>9267.3799999999992</v>
      </c>
      <c r="L62" s="15"/>
      <c r="M62" s="22"/>
      <c r="N62" s="4"/>
    </row>
    <row r="63" spans="1:14" ht="15" customHeight="1" x14ac:dyDescent="0.25">
      <c r="A63" s="7" t="s">
        <v>57</v>
      </c>
      <c r="B63" s="60">
        <v>0.28100000000000003</v>
      </c>
      <c r="C63" s="62">
        <v>1112254.5200000003</v>
      </c>
      <c r="D63" s="62">
        <v>889803.60000000033</v>
      </c>
      <c r="E63" s="62">
        <v>14643.959872200003</v>
      </c>
      <c r="F63" s="62">
        <v>11598.02</v>
      </c>
      <c r="G63" s="62">
        <v>46097.859999999993</v>
      </c>
      <c r="H63" s="61">
        <v>36878.369999999995</v>
      </c>
      <c r="I63" s="70">
        <v>0</v>
      </c>
      <c r="J63" s="62">
        <v>5961.84</v>
      </c>
      <c r="K63" s="61">
        <v>4769.47</v>
      </c>
      <c r="L63" s="15"/>
      <c r="M63" s="22"/>
      <c r="N63" s="4"/>
    </row>
    <row r="64" spans="1:14" ht="15" customHeight="1" x14ac:dyDescent="0.25">
      <c r="A64" s="7" t="s">
        <v>58</v>
      </c>
      <c r="B64" s="60">
        <v>1.3109999999999999</v>
      </c>
      <c r="C64" s="62">
        <v>5189201.6500000004</v>
      </c>
      <c r="D64" s="62">
        <v>4151361.3300000005</v>
      </c>
      <c r="E64" s="62">
        <v>68321.108158200004</v>
      </c>
      <c r="F64" s="62">
        <v>54110.320000000007</v>
      </c>
      <c r="G64" s="62">
        <v>206846.96999999997</v>
      </c>
      <c r="H64" s="61">
        <v>165477.65999999997</v>
      </c>
      <c r="I64" s="70">
        <v>0</v>
      </c>
      <c r="J64" s="62">
        <v>27814.87</v>
      </c>
      <c r="K64" s="61">
        <v>22251.9</v>
      </c>
      <c r="L64" s="15"/>
      <c r="M64" s="22"/>
      <c r="N64" s="4"/>
    </row>
    <row r="65" spans="1:14" ht="15" customHeight="1" x14ac:dyDescent="0.25">
      <c r="A65" s="7" t="s">
        <v>59</v>
      </c>
      <c r="B65" s="60">
        <v>0.436</v>
      </c>
      <c r="C65" s="62">
        <v>1725775.6700000002</v>
      </c>
      <c r="D65" s="62">
        <v>1380620.53</v>
      </c>
      <c r="E65" s="62">
        <v>22721.588983200003</v>
      </c>
      <c r="F65" s="62">
        <v>17995.489999999998</v>
      </c>
      <c r="G65" s="62">
        <v>39063.550000000003</v>
      </c>
      <c r="H65" s="61">
        <v>31250.910000000003</v>
      </c>
      <c r="I65" s="70">
        <v>0</v>
      </c>
      <c r="J65" s="62">
        <v>9250.41</v>
      </c>
      <c r="K65" s="61">
        <v>7400.33</v>
      </c>
      <c r="L65" s="15"/>
      <c r="M65" s="22"/>
      <c r="N65" s="4"/>
    </row>
    <row r="66" spans="1:14" ht="15" customHeight="1" x14ac:dyDescent="0.25">
      <c r="A66" s="7" t="s">
        <v>60</v>
      </c>
      <c r="B66" s="60">
        <v>0.307</v>
      </c>
      <c r="C66" s="62">
        <v>1215167.7399999998</v>
      </c>
      <c r="D66" s="62">
        <v>972134.18999999983</v>
      </c>
      <c r="E66" s="62">
        <v>15998.9170134</v>
      </c>
      <c r="F66" s="62">
        <v>12671.140000000001</v>
      </c>
      <c r="G66" s="62">
        <v>79050.720000000001</v>
      </c>
      <c r="H66" s="61">
        <v>63240.639999999999</v>
      </c>
      <c r="I66" s="70">
        <v>0</v>
      </c>
      <c r="J66" s="62">
        <v>6513.47</v>
      </c>
      <c r="K66" s="61">
        <v>5210.78</v>
      </c>
      <c r="L66" s="15"/>
      <c r="M66" s="22"/>
      <c r="N66" s="4"/>
    </row>
    <row r="67" spans="1:14" ht="15" customHeight="1" x14ac:dyDescent="0.25">
      <c r="A67" s="7" t="s">
        <v>61</v>
      </c>
      <c r="B67" s="60">
        <v>0.73199999999999998</v>
      </c>
      <c r="C67" s="62">
        <v>2897403.2199999997</v>
      </c>
      <c r="D67" s="62">
        <v>2317922.58</v>
      </c>
      <c r="E67" s="62">
        <v>38147.254898400002</v>
      </c>
      <c r="F67" s="62">
        <v>30212.63</v>
      </c>
      <c r="G67" s="62">
        <v>79971.06</v>
      </c>
      <c r="H67" s="61">
        <v>63976.929999999993</v>
      </c>
      <c r="I67" s="70">
        <v>0</v>
      </c>
      <c r="J67" s="62">
        <v>15530.5</v>
      </c>
      <c r="K67" s="61">
        <v>12424.4</v>
      </c>
      <c r="L67" s="15"/>
      <c r="M67" s="22"/>
      <c r="N67" s="4"/>
    </row>
    <row r="68" spans="1:14" ht="15" customHeight="1" x14ac:dyDescent="0.25">
      <c r="A68" s="7" t="s">
        <v>62</v>
      </c>
      <c r="B68" s="60">
        <v>0.14199999999999999</v>
      </c>
      <c r="C68" s="62">
        <v>562064.53</v>
      </c>
      <c r="D68" s="62">
        <v>449651.62</v>
      </c>
      <c r="E68" s="62">
        <v>7400.150540399999</v>
      </c>
      <c r="F68" s="62">
        <v>5860.92</v>
      </c>
      <c r="G68" s="62">
        <v>110687.04000000001</v>
      </c>
      <c r="H68" s="61">
        <v>88549.71</v>
      </c>
      <c r="I68" s="70">
        <v>0</v>
      </c>
      <c r="J68" s="62">
        <v>3012.75</v>
      </c>
      <c r="K68" s="61">
        <v>2410.1999999999998</v>
      </c>
      <c r="L68" s="15"/>
      <c r="M68" s="22"/>
      <c r="N68" s="4"/>
    </row>
    <row r="69" spans="1:14" ht="15" customHeight="1" x14ac:dyDescent="0.25">
      <c r="A69" s="7" t="s">
        <v>63</v>
      </c>
      <c r="B69" s="60">
        <v>0.20899999999999999</v>
      </c>
      <c r="C69" s="62">
        <v>827264.02999999991</v>
      </c>
      <c r="D69" s="62">
        <v>661811.22999999986</v>
      </c>
      <c r="E69" s="62">
        <v>10891.770865799999</v>
      </c>
      <c r="F69" s="62">
        <v>8626.2799999999988</v>
      </c>
      <c r="G69" s="62">
        <v>21988.680000000004</v>
      </c>
      <c r="H69" s="61">
        <v>17591.040000000005</v>
      </c>
      <c r="I69" s="70">
        <v>0</v>
      </c>
      <c r="J69" s="62">
        <v>4434.25</v>
      </c>
      <c r="K69" s="61">
        <v>3547.4</v>
      </c>
      <c r="L69" s="15"/>
      <c r="M69" s="22"/>
      <c r="N69" s="4"/>
    </row>
    <row r="70" spans="1:14" ht="15" customHeight="1" x14ac:dyDescent="0.25">
      <c r="A70" s="7" t="s">
        <v>64</v>
      </c>
      <c r="B70" s="63">
        <v>0.32</v>
      </c>
      <c r="C70" s="62">
        <v>1266624.33</v>
      </c>
      <c r="D70" s="62">
        <v>1013299.4700000001</v>
      </c>
      <c r="E70" s="62">
        <v>16676.395584000002</v>
      </c>
      <c r="F70" s="62">
        <v>13207.71</v>
      </c>
      <c r="G70" s="62">
        <v>102868.08</v>
      </c>
      <c r="H70" s="61">
        <v>82294.540000000008</v>
      </c>
      <c r="I70" s="70">
        <v>0</v>
      </c>
      <c r="J70" s="62">
        <v>6789.29</v>
      </c>
      <c r="K70" s="61">
        <v>5431.43</v>
      </c>
      <c r="L70" s="15"/>
      <c r="M70" s="22"/>
      <c r="N70" s="4"/>
    </row>
    <row r="71" spans="1:14" ht="15" customHeight="1" x14ac:dyDescent="0.25">
      <c r="A71" s="7" t="s">
        <v>65</v>
      </c>
      <c r="B71" s="60">
        <v>0.85399999999999998</v>
      </c>
      <c r="C71" s="62">
        <v>3380303.75</v>
      </c>
      <c r="D71" s="62">
        <v>2704243.0100000002</v>
      </c>
      <c r="E71" s="62">
        <v>44505.130714799998</v>
      </c>
      <c r="F71" s="62">
        <v>35248.06</v>
      </c>
      <c r="G71" s="62">
        <v>69019.26999999999</v>
      </c>
      <c r="H71" s="61">
        <v>55215.479999999989</v>
      </c>
      <c r="I71" s="70">
        <v>0</v>
      </c>
      <c r="J71" s="62">
        <v>18118.91</v>
      </c>
      <c r="K71" s="61">
        <v>14495.13</v>
      </c>
      <c r="L71" s="15"/>
      <c r="M71" s="22"/>
      <c r="N71" s="4"/>
    </row>
    <row r="72" spans="1:14" ht="15" customHeight="1" x14ac:dyDescent="0.25">
      <c r="A72" s="7" t="s">
        <v>66</v>
      </c>
      <c r="B72" s="63">
        <v>0.25</v>
      </c>
      <c r="C72" s="62">
        <v>989550.25999999989</v>
      </c>
      <c r="D72" s="62">
        <v>791640.21999999986</v>
      </c>
      <c r="E72" s="62">
        <v>13028.43405</v>
      </c>
      <c r="F72" s="62">
        <v>10318.52</v>
      </c>
      <c r="G72" s="62">
        <v>42632.880000000005</v>
      </c>
      <c r="H72" s="61">
        <v>34106.400000000001</v>
      </c>
      <c r="I72" s="70">
        <v>0</v>
      </c>
      <c r="J72" s="62">
        <v>5304.13</v>
      </c>
      <c r="K72" s="61">
        <v>4243.3</v>
      </c>
      <c r="L72" s="15"/>
      <c r="M72" s="22"/>
      <c r="N72" s="4"/>
    </row>
    <row r="73" spans="1:14" ht="15" customHeight="1" x14ac:dyDescent="0.25">
      <c r="A73" s="7" t="s">
        <v>67</v>
      </c>
      <c r="B73" s="60">
        <v>0.54500000000000004</v>
      </c>
      <c r="C73" s="62">
        <v>2157219.6100000003</v>
      </c>
      <c r="D73" s="62">
        <v>1725775.6900000004</v>
      </c>
      <c r="E73" s="62">
        <v>28401.986229000002</v>
      </c>
      <c r="F73" s="62">
        <v>22494.37</v>
      </c>
      <c r="G73" s="62">
        <v>40815.4</v>
      </c>
      <c r="H73" s="61">
        <v>32652.390000000003</v>
      </c>
      <c r="I73" s="70">
        <v>0</v>
      </c>
      <c r="J73" s="62">
        <v>11563.01</v>
      </c>
      <c r="K73" s="61">
        <v>9250.41</v>
      </c>
      <c r="L73" s="15"/>
      <c r="M73" s="22"/>
      <c r="N73" s="4"/>
    </row>
    <row r="74" spans="1:14" ht="15" customHeight="1" x14ac:dyDescent="0.25">
      <c r="A74" s="7" t="s">
        <v>68</v>
      </c>
      <c r="B74" s="60">
        <v>2.2349999999999999</v>
      </c>
      <c r="C74" s="62">
        <v>8846579.450000003</v>
      </c>
      <c r="D74" s="62">
        <v>7077263.5700000031</v>
      </c>
      <c r="E74" s="62">
        <v>116474.200407</v>
      </c>
      <c r="F74" s="62">
        <v>92247.569999999992</v>
      </c>
      <c r="G74" s="62">
        <v>232237.11</v>
      </c>
      <c r="H74" s="61">
        <v>185789.75999999998</v>
      </c>
      <c r="I74" s="70">
        <v>0</v>
      </c>
      <c r="J74" s="62">
        <v>47418.94</v>
      </c>
      <c r="K74" s="61">
        <v>37935.15</v>
      </c>
      <c r="L74" s="15"/>
      <c r="M74" s="22"/>
      <c r="N74" s="4"/>
    </row>
    <row r="75" spans="1:14" ht="15" customHeight="1" x14ac:dyDescent="0.25">
      <c r="A75" s="7" t="s">
        <v>69</v>
      </c>
      <c r="B75" s="60">
        <v>0.65100000000000002</v>
      </c>
      <c r="C75" s="62">
        <v>2576788.9200000004</v>
      </c>
      <c r="D75" s="62">
        <v>2061431.1300000004</v>
      </c>
      <c r="E75" s="62">
        <v>33926.042266199998</v>
      </c>
      <c r="F75" s="62">
        <v>26869.42</v>
      </c>
      <c r="G75" s="62">
        <v>97287.25</v>
      </c>
      <c r="H75" s="61">
        <v>77829.88</v>
      </c>
      <c r="I75" s="70">
        <v>0</v>
      </c>
      <c r="J75" s="62">
        <v>13811.96</v>
      </c>
      <c r="K75" s="61">
        <v>11049.57</v>
      </c>
      <c r="L75" s="15"/>
      <c r="M75" s="22"/>
      <c r="N75" s="4"/>
    </row>
    <row r="76" spans="1:14" ht="15" customHeight="1" x14ac:dyDescent="0.25">
      <c r="A76" s="7" t="s">
        <v>70</v>
      </c>
      <c r="B76" s="60">
        <v>0.42299999999999999</v>
      </c>
      <c r="C76" s="62">
        <v>1674319.0699999998</v>
      </c>
      <c r="D76" s="62">
        <v>1339455.2399999998</v>
      </c>
      <c r="E76" s="62">
        <v>22044.110412600003</v>
      </c>
      <c r="F76" s="62">
        <v>17458.940000000002</v>
      </c>
      <c r="G76" s="62">
        <v>35742.189999999995</v>
      </c>
      <c r="H76" s="61">
        <v>28593.809999999994</v>
      </c>
      <c r="I76" s="70">
        <v>0</v>
      </c>
      <c r="J76" s="62">
        <v>8974.59</v>
      </c>
      <c r="K76" s="61">
        <v>7179.67</v>
      </c>
      <c r="L76" s="15"/>
      <c r="M76" s="22"/>
      <c r="N76" s="4"/>
    </row>
    <row r="77" spans="1:14" ht="15" customHeight="1" x14ac:dyDescent="0.25">
      <c r="A77" s="7" t="s">
        <v>71</v>
      </c>
      <c r="B77" s="60">
        <v>0.85199999999999998</v>
      </c>
      <c r="C77" s="62">
        <v>3372387.3399999994</v>
      </c>
      <c r="D77" s="62">
        <v>2697909.8899999997</v>
      </c>
      <c r="E77" s="62">
        <v>44400.903242400003</v>
      </c>
      <c r="F77" s="62">
        <v>35165.520000000004</v>
      </c>
      <c r="G77" s="62">
        <v>104910.05000000002</v>
      </c>
      <c r="H77" s="61">
        <v>83928.110000000015</v>
      </c>
      <c r="I77" s="70">
        <v>0</v>
      </c>
      <c r="J77" s="62">
        <v>18076.48</v>
      </c>
      <c r="K77" s="61">
        <v>14461.18</v>
      </c>
      <c r="L77" s="15"/>
      <c r="M77" s="22"/>
      <c r="N77" s="4"/>
    </row>
    <row r="78" spans="1:14" ht="15" customHeight="1" x14ac:dyDescent="0.25">
      <c r="A78" s="7" t="s">
        <v>72</v>
      </c>
      <c r="B78" s="60">
        <v>0.22600000000000001</v>
      </c>
      <c r="C78" s="62">
        <v>894553.45</v>
      </c>
      <c r="D78" s="62">
        <v>715642.75999999989</v>
      </c>
      <c r="E78" s="62">
        <v>11777.704381199999</v>
      </c>
      <c r="F78" s="62">
        <v>9327.9399999999987</v>
      </c>
      <c r="G78" s="62">
        <v>36521.919999999998</v>
      </c>
      <c r="H78" s="61">
        <v>29217.629999999997</v>
      </c>
      <c r="I78" s="70">
        <v>0</v>
      </c>
      <c r="J78" s="62">
        <v>4794.93</v>
      </c>
      <c r="K78" s="61">
        <v>3835.94</v>
      </c>
      <c r="L78" s="15"/>
      <c r="M78" s="22"/>
      <c r="N78" s="4"/>
    </row>
    <row r="79" spans="1:14" ht="15" customHeight="1" x14ac:dyDescent="0.25">
      <c r="A79" s="7" t="s">
        <v>73</v>
      </c>
      <c r="B79" s="60">
        <v>1.901</v>
      </c>
      <c r="C79" s="62">
        <v>7524540.2899999982</v>
      </c>
      <c r="D79" s="62">
        <v>6019632.2299999977</v>
      </c>
      <c r="E79" s="62">
        <v>99068.212516200001</v>
      </c>
      <c r="F79" s="62">
        <v>78462.03</v>
      </c>
      <c r="G79" s="62">
        <v>554581.52</v>
      </c>
      <c r="H79" s="61">
        <v>443665.32000000007</v>
      </c>
      <c r="I79" s="70">
        <v>0</v>
      </c>
      <c r="J79" s="62">
        <v>40332.620000000003</v>
      </c>
      <c r="K79" s="61">
        <v>32266.1</v>
      </c>
      <c r="L79" s="15"/>
      <c r="M79" s="22"/>
      <c r="N79" s="4"/>
    </row>
    <row r="80" spans="1:14" ht="15" customHeight="1" x14ac:dyDescent="0.25">
      <c r="A80" s="7" t="s">
        <v>74</v>
      </c>
      <c r="B80" s="60">
        <v>0.312</v>
      </c>
      <c r="C80" s="62">
        <v>1234958.72</v>
      </c>
      <c r="D80" s="62">
        <v>987966.95</v>
      </c>
      <c r="E80" s="62">
        <v>16259.4856944</v>
      </c>
      <c r="F80" s="62">
        <v>12877.510000000002</v>
      </c>
      <c r="G80" s="62">
        <v>37554.839999999997</v>
      </c>
      <c r="H80" s="61">
        <v>30043.939999999995</v>
      </c>
      <c r="I80" s="70">
        <v>0</v>
      </c>
      <c r="J80" s="62">
        <v>6619.56</v>
      </c>
      <c r="K80" s="61">
        <v>5295.65</v>
      </c>
      <c r="L80" s="15"/>
      <c r="M80" s="22"/>
      <c r="N80" s="4"/>
    </row>
    <row r="81" spans="1:14" ht="15" customHeight="1" x14ac:dyDescent="0.25">
      <c r="A81" s="7" t="s">
        <v>75</v>
      </c>
      <c r="B81" s="60">
        <v>15.625</v>
      </c>
      <c r="C81" s="62">
        <v>61846892.240000002</v>
      </c>
      <c r="D81" s="62">
        <v>49477513.799999997</v>
      </c>
      <c r="E81" s="62">
        <v>814277.12812500005</v>
      </c>
      <c r="F81" s="62">
        <v>644907.49</v>
      </c>
      <c r="G81" s="62">
        <v>2097689.9699999997</v>
      </c>
      <c r="H81" s="61">
        <v>1678152.0499999998</v>
      </c>
      <c r="I81" s="70">
        <v>0</v>
      </c>
      <c r="J81" s="62">
        <v>331508.21999999997</v>
      </c>
      <c r="K81" s="61">
        <v>265206.58</v>
      </c>
      <c r="L81" s="15"/>
      <c r="M81" s="22"/>
      <c r="N81" s="4"/>
    </row>
    <row r="82" spans="1:14" ht="15" customHeight="1" x14ac:dyDescent="0.25">
      <c r="A82" s="7" t="s">
        <v>76</v>
      </c>
      <c r="B82" s="60">
        <v>0.72199999999999998</v>
      </c>
      <c r="C82" s="62">
        <v>2857821.19</v>
      </c>
      <c r="D82" s="62">
        <v>2286256.9500000002</v>
      </c>
      <c r="E82" s="62">
        <v>37626.117536400001</v>
      </c>
      <c r="F82" s="62">
        <v>29799.879999999997</v>
      </c>
      <c r="G82" s="62">
        <v>82283.13</v>
      </c>
      <c r="H82" s="61">
        <v>65826.600000000006</v>
      </c>
      <c r="I82" s="70">
        <v>0</v>
      </c>
      <c r="J82" s="62">
        <v>15318.33</v>
      </c>
      <c r="K82" s="61">
        <v>12254.66</v>
      </c>
      <c r="L82" s="15"/>
      <c r="M82" s="22"/>
      <c r="N82" s="4"/>
    </row>
    <row r="83" spans="1:14" ht="15" customHeight="1" x14ac:dyDescent="0.25">
      <c r="A83" s="7" t="s">
        <v>77</v>
      </c>
      <c r="B83" s="60">
        <v>0.49099999999999999</v>
      </c>
      <c r="C83" s="62">
        <v>1943476.7400000002</v>
      </c>
      <c r="D83" s="62">
        <v>1554781.4000000004</v>
      </c>
      <c r="E83" s="62">
        <v>25587.844474200003</v>
      </c>
      <c r="F83" s="62">
        <v>20265.579999999998</v>
      </c>
      <c r="G83" s="62">
        <v>79641.51999999999</v>
      </c>
      <c r="H83" s="61">
        <v>63713.31</v>
      </c>
      <c r="I83" s="70">
        <v>0</v>
      </c>
      <c r="J83" s="62">
        <v>10417.31</v>
      </c>
      <c r="K83" s="61">
        <v>8333.85</v>
      </c>
      <c r="L83" s="15"/>
      <c r="M83" s="22"/>
      <c r="N83" s="4"/>
    </row>
    <row r="84" spans="1:14" ht="15" customHeight="1" x14ac:dyDescent="0.25">
      <c r="A84" s="7" t="s">
        <v>78</v>
      </c>
      <c r="B84" s="60">
        <v>0.68700000000000006</v>
      </c>
      <c r="C84" s="62">
        <v>2719284.1699999995</v>
      </c>
      <c r="D84" s="62">
        <v>2175427.3499999996</v>
      </c>
      <c r="E84" s="62">
        <v>35802.1367694</v>
      </c>
      <c r="F84" s="62">
        <v>28355.29</v>
      </c>
      <c r="G84" s="62">
        <v>81993.850000000006</v>
      </c>
      <c r="H84" s="61">
        <v>65595.16</v>
      </c>
      <c r="I84" s="70">
        <v>0</v>
      </c>
      <c r="J84" s="62">
        <v>14575.75</v>
      </c>
      <c r="K84" s="61">
        <v>11660.6</v>
      </c>
      <c r="L84" s="15"/>
      <c r="M84" s="22"/>
      <c r="N84" s="4"/>
    </row>
    <row r="85" spans="1:14" ht="15" customHeight="1" x14ac:dyDescent="0.25">
      <c r="A85" s="7" t="s">
        <v>79</v>
      </c>
      <c r="B85" s="60">
        <v>2.9870000000000001</v>
      </c>
      <c r="C85" s="62">
        <v>11823146.679999998</v>
      </c>
      <c r="D85" s="62">
        <v>9458517.3499999978</v>
      </c>
      <c r="E85" s="62">
        <v>155663.7300294</v>
      </c>
      <c r="F85" s="62">
        <v>123285.68</v>
      </c>
      <c r="G85" s="62">
        <v>192090.03999999998</v>
      </c>
      <c r="H85" s="61">
        <v>153672.10999999999</v>
      </c>
      <c r="I85" s="70">
        <v>0</v>
      </c>
      <c r="J85" s="62">
        <v>63373.760000000002</v>
      </c>
      <c r="K85" s="61">
        <v>50699.01</v>
      </c>
      <c r="L85" s="15"/>
      <c r="M85" s="22"/>
      <c r="N85" s="4"/>
    </row>
    <row r="86" spans="1:14" ht="15" customHeight="1" x14ac:dyDescent="0.25">
      <c r="A86" s="7" t="s">
        <v>80</v>
      </c>
      <c r="B86" s="60">
        <v>0.31900000000000001</v>
      </c>
      <c r="C86" s="62">
        <v>1262666.1499999999</v>
      </c>
      <c r="D86" s="62">
        <v>1010132.9299999999</v>
      </c>
      <c r="E86" s="62">
        <v>16624.281847800001</v>
      </c>
      <c r="F86" s="62">
        <v>13166.43</v>
      </c>
      <c r="G86" s="62">
        <v>22556.120000000003</v>
      </c>
      <c r="H86" s="61">
        <v>18044.980000000003</v>
      </c>
      <c r="I86" s="70">
        <v>0</v>
      </c>
      <c r="J86" s="62">
        <v>6768.07</v>
      </c>
      <c r="K86" s="61">
        <v>5414.46</v>
      </c>
      <c r="L86" s="15"/>
      <c r="M86" s="22"/>
      <c r="N86" s="4"/>
    </row>
    <row r="87" spans="1:14" ht="15" customHeight="1" x14ac:dyDescent="0.25">
      <c r="A87" s="7" t="s">
        <v>81</v>
      </c>
      <c r="B87" s="60">
        <v>0.65800000000000003</v>
      </c>
      <c r="C87" s="62">
        <v>2604496.3199999994</v>
      </c>
      <c r="D87" s="62">
        <v>2083597.0399999993</v>
      </c>
      <c r="E87" s="62">
        <v>34290.838419599997</v>
      </c>
      <c r="F87" s="62">
        <v>27158.35</v>
      </c>
      <c r="G87" s="62">
        <v>75634.260000000024</v>
      </c>
      <c r="H87" s="61">
        <v>60507.470000000023</v>
      </c>
      <c r="I87" s="70">
        <v>0</v>
      </c>
      <c r="J87" s="62">
        <v>13960.47</v>
      </c>
      <c r="K87" s="61">
        <v>11168.38</v>
      </c>
      <c r="L87" s="15"/>
      <c r="M87" s="22"/>
      <c r="N87" s="4"/>
    </row>
    <row r="88" spans="1:14" ht="15" customHeight="1" x14ac:dyDescent="0.25">
      <c r="A88" s="7" t="s">
        <v>82</v>
      </c>
      <c r="B88" s="60">
        <v>5.056</v>
      </c>
      <c r="C88" s="62">
        <v>20012664.759999998</v>
      </c>
      <c r="D88" s="62">
        <v>16010131.809999999</v>
      </c>
      <c r="E88" s="62">
        <v>263487.05022720003</v>
      </c>
      <c r="F88" s="62">
        <v>208681.74</v>
      </c>
      <c r="G88" s="62">
        <v>2189802.8499999996</v>
      </c>
      <c r="H88" s="61">
        <v>1751842.3599999996</v>
      </c>
      <c r="I88" s="70">
        <v>0</v>
      </c>
      <c r="J88" s="62">
        <v>107270.75</v>
      </c>
      <c r="K88" s="61">
        <v>85816.6</v>
      </c>
      <c r="L88" s="15"/>
      <c r="M88" s="22"/>
      <c r="N88" s="4"/>
    </row>
    <row r="89" spans="1:14" ht="15" customHeight="1" x14ac:dyDescent="0.25">
      <c r="A89" s="10" t="s">
        <v>83</v>
      </c>
      <c r="B89" s="60">
        <v>14.782</v>
      </c>
      <c r="C89" s="59">
        <v>58510128.590000004</v>
      </c>
      <c r="D89" s="59">
        <v>46808102.650000006</v>
      </c>
      <c r="E89" s="59">
        <v>770345.24850840005</v>
      </c>
      <c r="F89" s="59">
        <v>610113.53</v>
      </c>
      <c r="G89" s="59">
        <v>2195762.75</v>
      </c>
      <c r="H89" s="58">
        <v>1756610.3</v>
      </c>
      <c r="I89" s="69">
        <v>0</v>
      </c>
      <c r="J89" s="59">
        <v>313622.65999999997</v>
      </c>
      <c r="K89" s="58">
        <v>250898.11</v>
      </c>
      <c r="L89" s="15"/>
      <c r="M89" s="22"/>
      <c r="N89" s="4"/>
    </row>
    <row r="90" spans="1:14" ht="17.25" customHeight="1" x14ac:dyDescent="0.25">
      <c r="A90" s="25" t="s">
        <v>0</v>
      </c>
      <c r="B90" s="57">
        <v>1.0000000000000002</v>
      </c>
      <c r="C90" s="68">
        <v>395820110.17999995</v>
      </c>
      <c r="D90" s="68">
        <v>316656088.22000003</v>
      </c>
      <c r="E90" s="56">
        <v>5211373.6199999992</v>
      </c>
      <c r="F90" s="56">
        <v>4127407.9399999995</v>
      </c>
      <c r="G90" s="56">
        <v>16836292.129999995</v>
      </c>
      <c r="H90" s="56">
        <v>13469039.920000004</v>
      </c>
      <c r="I90" s="67">
        <v>0</v>
      </c>
      <c r="J90" s="56">
        <v>2121652.58</v>
      </c>
      <c r="K90" s="56">
        <v>1697322.0700000003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Q18:AD18"/>
    <mergeCell ref="A2:K2"/>
    <mergeCell ref="M2:N2"/>
    <mergeCell ref="A3:K3"/>
    <mergeCell ref="A4:K4"/>
    <mergeCell ref="A5:K5"/>
    <mergeCell ref="A6:K6"/>
    <mergeCell ref="A7:K7"/>
    <mergeCell ref="A9:D9"/>
    <mergeCell ref="E10:F10"/>
    <mergeCell ref="G10:H10"/>
    <mergeCell ref="J10:K10"/>
    <mergeCell ref="I10:I11"/>
    <mergeCell ref="A10:A11"/>
    <mergeCell ref="B10:B11"/>
    <mergeCell ref="C10:D10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4"/>
  <sheetViews>
    <sheetView showGridLines="0" view="pageBreakPreview" zoomScaleNormal="100" zoomScaleSheetLayoutView="100" workbookViewId="0">
      <pane ySplit="11" topLeftCell="A12" activePane="bottomLeft" state="frozen"/>
      <selection activeCell="A9" sqref="A9"/>
      <selection pane="bottomLeft" activeCell="A7" sqref="A7:M7"/>
    </sheetView>
  </sheetViews>
  <sheetFormatPr defaultColWidth="9.140625" defaultRowHeight="15" customHeight="1" x14ac:dyDescent="0.2"/>
  <cols>
    <col min="1" max="1" width="29.5703125" style="2" customWidth="1"/>
    <col min="2" max="2" width="9.7109375" style="34" customWidth="1"/>
    <col min="3" max="8" width="16.5703125" style="2" customWidth="1"/>
    <col min="9" max="9" width="17.7109375" style="2" hidden="1" customWidth="1"/>
    <col min="10" max="12" width="16.5703125" style="2" customWidth="1"/>
    <col min="13" max="13" width="16.5703125" style="31" customWidth="1"/>
    <col min="14" max="14" width="9.140625" style="2"/>
    <col min="15" max="15" width="15.7109375" style="2" customWidth="1"/>
    <col min="16" max="16" width="19.140625" style="2" customWidth="1"/>
    <col min="17" max="16384" width="9.140625" style="2"/>
  </cols>
  <sheetData>
    <row r="1" spans="1:14" ht="15" customHeight="1" x14ac:dyDescent="0.25">
      <c r="M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72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13"/>
    </row>
    <row r="6" spans="1:14" ht="15" customHeight="1" x14ac:dyDescent="0.25">
      <c r="A6" s="91" t="s">
        <v>128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4" ht="15" customHeight="1" x14ac:dyDescent="0.25">
      <c r="A7" s="91" t="s">
        <v>129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4" ht="1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2"/>
    </row>
    <row r="9" spans="1:14" ht="15" customHeight="1" x14ac:dyDescent="0.25">
      <c r="A9" s="101" t="s">
        <v>95</v>
      </c>
      <c r="B9" s="101"/>
      <c r="C9" s="101"/>
      <c r="D9" s="101"/>
      <c r="E9" s="72"/>
      <c r="F9" s="72"/>
      <c r="G9" s="72"/>
      <c r="H9" s="18"/>
      <c r="I9" s="18"/>
      <c r="J9" s="72"/>
      <c r="L9" s="18"/>
      <c r="M9" s="43" t="s">
        <v>91</v>
      </c>
    </row>
    <row r="10" spans="1:14" s="20" customFormat="1" ht="22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97" t="s">
        <v>103</v>
      </c>
      <c r="M10" s="98"/>
    </row>
    <row r="11" spans="1:14" s="20" customFormat="1" ht="15" customHeight="1" x14ac:dyDescent="0.25">
      <c r="A11" s="99"/>
      <c r="B11" s="99"/>
      <c r="C11" s="44" t="s">
        <v>85</v>
      </c>
      <c r="D11" s="50" t="s">
        <v>86</v>
      </c>
      <c r="E11" s="50" t="s">
        <v>85</v>
      </c>
      <c r="F11" s="50" t="s">
        <v>86</v>
      </c>
      <c r="G11" s="50" t="s">
        <v>85</v>
      </c>
      <c r="H11" s="50" t="s">
        <v>86</v>
      </c>
      <c r="I11" s="96"/>
      <c r="J11" s="50" t="s">
        <v>85</v>
      </c>
      <c r="K11" s="50" t="s">
        <v>86</v>
      </c>
      <c r="L11" s="50" t="s">
        <v>85</v>
      </c>
      <c r="M11" s="50" t="s">
        <v>86</v>
      </c>
    </row>
    <row r="12" spans="1:14" ht="15" customHeight="1" x14ac:dyDescent="0.25">
      <c r="A12" s="73" t="s">
        <v>8</v>
      </c>
      <c r="B12" s="66">
        <v>0.76100000000000001</v>
      </c>
      <c r="C12" s="74">
        <v>3143588.13</v>
      </c>
      <c r="D12" s="74">
        <v>2514870.5</v>
      </c>
      <c r="E12" s="74">
        <v>35377.263438599999</v>
      </c>
      <c r="F12" s="74">
        <v>28018.800000000003</v>
      </c>
      <c r="G12" s="74">
        <v>56780.369999999995</v>
      </c>
      <c r="H12" s="75">
        <v>45424.38</v>
      </c>
      <c r="I12" s="71">
        <v>0</v>
      </c>
      <c r="J12" s="75">
        <v>16227.99</v>
      </c>
      <c r="K12" s="76">
        <v>12982.39</v>
      </c>
      <c r="L12" s="75">
        <v>757244.35353252501</v>
      </c>
      <c r="M12" s="75">
        <v>598223.03929069475</v>
      </c>
    </row>
    <row r="13" spans="1:14" ht="15" customHeight="1" x14ac:dyDescent="0.25">
      <c r="A13" s="73" t="s">
        <v>9</v>
      </c>
      <c r="B13" s="60">
        <v>0.28899999999999998</v>
      </c>
      <c r="C13" s="77">
        <v>1193819.95</v>
      </c>
      <c r="D13" s="77">
        <v>955055.98</v>
      </c>
      <c r="E13" s="77">
        <v>13434.992291399998</v>
      </c>
      <c r="F13" s="77">
        <v>10640.51</v>
      </c>
      <c r="G13" s="77">
        <v>26142.47</v>
      </c>
      <c r="H13" s="78">
        <v>20914.04</v>
      </c>
      <c r="I13" s="70">
        <v>0</v>
      </c>
      <c r="J13" s="78">
        <v>6162.8</v>
      </c>
      <c r="K13" s="80">
        <v>4930.24</v>
      </c>
      <c r="L13" s="79">
        <v>287573.74266872497</v>
      </c>
      <c r="M13" s="78">
        <v>227183.2567082927</v>
      </c>
    </row>
    <row r="14" spans="1:14" ht="15" customHeight="1" x14ac:dyDescent="0.25">
      <c r="A14" s="73" t="s">
        <v>10</v>
      </c>
      <c r="B14" s="60">
        <v>0.40400000000000003</v>
      </c>
      <c r="C14" s="77">
        <v>1668869.3899999997</v>
      </c>
      <c r="D14" s="77">
        <v>1335095.5099999998</v>
      </c>
      <c r="E14" s="77">
        <v>18781.096490399999</v>
      </c>
      <c r="F14" s="77">
        <v>14874.64</v>
      </c>
      <c r="G14" s="77">
        <v>22323.439999999999</v>
      </c>
      <c r="H14" s="78">
        <v>17858.839999999997</v>
      </c>
      <c r="I14" s="70">
        <v>0</v>
      </c>
      <c r="J14" s="78">
        <v>8615.1200000000008</v>
      </c>
      <c r="K14" s="80">
        <v>6892.1</v>
      </c>
      <c r="L14" s="79">
        <v>402006.2008241</v>
      </c>
      <c r="M14" s="78">
        <v>317584.898651039</v>
      </c>
    </row>
    <row r="15" spans="1:14" ht="15" customHeight="1" x14ac:dyDescent="0.25">
      <c r="A15" s="73" t="s">
        <v>11</v>
      </c>
      <c r="B15" s="60">
        <v>0.498</v>
      </c>
      <c r="C15" s="77">
        <v>2057170.6900000002</v>
      </c>
      <c r="D15" s="77">
        <v>1645736.54</v>
      </c>
      <c r="E15" s="77">
        <v>23150.955574799998</v>
      </c>
      <c r="F15" s="77">
        <v>18335.560000000001</v>
      </c>
      <c r="G15" s="77">
        <v>72063.009999999995</v>
      </c>
      <c r="H15" s="78">
        <v>57650.5</v>
      </c>
      <c r="I15" s="70">
        <v>0</v>
      </c>
      <c r="J15" s="78">
        <v>10619.63</v>
      </c>
      <c r="K15" s="80">
        <v>8495.7000000000007</v>
      </c>
      <c r="L15" s="79">
        <v>495542.29705544998</v>
      </c>
      <c r="M15" s="78">
        <v>391478.41467380547</v>
      </c>
    </row>
    <row r="16" spans="1:14" ht="15" customHeight="1" x14ac:dyDescent="0.25">
      <c r="A16" s="73" t="s">
        <v>12</v>
      </c>
      <c r="B16" s="60">
        <v>0.46700000000000003</v>
      </c>
      <c r="C16" s="77">
        <v>1929113.85</v>
      </c>
      <c r="D16" s="77">
        <v>1543291.09</v>
      </c>
      <c r="E16" s="77">
        <v>21709.831834200002</v>
      </c>
      <c r="F16" s="77">
        <v>17194.190000000002</v>
      </c>
      <c r="G16" s="77">
        <v>38222.35</v>
      </c>
      <c r="H16" s="78">
        <v>30577.949999999997</v>
      </c>
      <c r="I16" s="70">
        <v>0</v>
      </c>
      <c r="J16" s="78">
        <v>9958.57</v>
      </c>
      <c r="K16" s="80">
        <v>7966.86</v>
      </c>
      <c r="L16" s="79">
        <v>464695.28659617505</v>
      </c>
      <c r="M16" s="78">
        <v>367109.27641097829</v>
      </c>
    </row>
    <row r="17" spans="1:27" ht="15" customHeight="1" x14ac:dyDescent="0.25">
      <c r="A17" s="73" t="s">
        <v>13</v>
      </c>
      <c r="B17" s="60">
        <v>0.22600000000000001</v>
      </c>
      <c r="C17" s="77">
        <v>933575.44000000018</v>
      </c>
      <c r="D17" s="77">
        <v>746860.35000000009</v>
      </c>
      <c r="E17" s="77">
        <v>10506.256947599999</v>
      </c>
      <c r="F17" s="77">
        <v>8320.9500000000007</v>
      </c>
      <c r="G17" s="77">
        <v>16848.66</v>
      </c>
      <c r="H17" s="78">
        <v>13479.02</v>
      </c>
      <c r="I17" s="70">
        <v>0</v>
      </c>
      <c r="J17" s="78">
        <v>4819.3500000000004</v>
      </c>
      <c r="K17" s="80">
        <v>3855.48</v>
      </c>
      <c r="L17" s="79">
        <v>224884.65689665001</v>
      </c>
      <c r="M17" s="78">
        <v>177658.87894835352</v>
      </c>
    </row>
    <row r="18" spans="1:27" ht="15" customHeight="1" x14ac:dyDescent="0.25">
      <c r="A18" s="73" t="s">
        <v>14</v>
      </c>
      <c r="B18" s="60">
        <v>3.1480000000000001</v>
      </c>
      <c r="C18" s="77">
        <v>13003962.470000001</v>
      </c>
      <c r="D18" s="77">
        <v>10403169.970000001</v>
      </c>
      <c r="E18" s="77">
        <v>146343.79146479999</v>
      </c>
      <c r="F18" s="77">
        <v>115904.29</v>
      </c>
      <c r="G18" s="77">
        <v>148594.82</v>
      </c>
      <c r="H18" s="78">
        <v>118875.94</v>
      </c>
      <c r="I18" s="70">
        <v>0</v>
      </c>
      <c r="J18" s="78">
        <v>67129.73</v>
      </c>
      <c r="K18" s="80">
        <v>53703.78</v>
      </c>
      <c r="L18" s="79">
        <v>3132464.1588967</v>
      </c>
      <c r="M18" s="78">
        <v>2474646.6855283934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15" customHeight="1" x14ac:dyDescent="0.25">
      <c r="A19" s="73" t="s">
        <v>15</v>
      </c>
      <c r="B19" s="60">
        <v>0.185</v>
      </c>
      <c r="C19" s="77">
        <v>764209.97999999986</v>
      </c>
      <c r="D19" s="77">
        <v>611367.98999999987</v>
      </c>
      <c r="E19" s="77">
        <v>8600.2545809999992</v>
      </c>
      <c r="F19" s="77">
        <v>6811.4</v>
      </c>
      <c r="G19" s="77">
        <v>48388.23000000001</v>
      </c>
      <c r="H19" s="78">
        <v>38710.680000000008</v>
      </c>
      <c r="I19" s="70">
        <v>0</v>
      </c>
      <c r="J19" s="78">
        <v>3945.04</v>
      </c>
      <c r="K19" s="80">
        <v>3156.03</v>
      </c>
      <c r="L19" s="79">
        <v>184086.997902125</v>
      </c>
      <c r="M19" s="78">
        <v>145428.72834267875</v>
      </c>
    </row>
    <row r="20" spans="1:27" ht="15" customHeight="1" x14ac:dyDescent="0.25">
      <c r="A20" s="73" t="s">
        <v>16</v>
      </c>
      <c r="B20" s="60">
        <v>2.9220000000000002</v>
      </c>
      <c r="C20" s="77">
        <v>12070387.02</v>
      </c>
      <c r="D20" s="77">
        <v>9656309.6099999994</v>
      </c>
      <c r="E20" s="77">
        <v>135837.53451719999</v>
      </c>
      <c r="F20" s="77">
        <v>107583.33000000002</v>
      </c>
      <c r="G20" s="77">
        <v>347108.29</v>
      </c>
      <c r="H20" s="78">
        <v>277686.70999999996</v>
      </c>
      <c r="I20" s="70">
        <v>0</v>
      </c>
      <c r="J20" s="78">
        <v>62310.38</v>
      </c>
      <c r="K20" s="80">
        <v>49848.3</v>
      </c>
      <c r="L20" s="79">
        <v>2907579.5020000506</v>
      </c>
      <c r="M20" s="78">
        <v>2296987.8065800397</v>
      </c>
    </row>
    <row r="21" spans="1:27" ht="15" customHeight="1" x14ac:dyDescent="0.25">
      <c r="A21" s="73" t="s">
        <v>17</v>
      </c>
      <c r="B21" s="60">
        <v>0.35399999999999998</v>
      </c>
      <c r="C21" s="77">
        <v>1462326.1400000001</v>
      </c>
      <c r="D21" s="77">
        <v>1169860.9000000001</v>
      </c>
      <c r="E21" s="77">
        <v>16456.703360399999</v>
      </c>
      <c r="F21" s="77">
        <v>13033.71</v>
      </c>
      <c r="G21" s="77">
        <v>32856.21</v>
      </c>
      <c r="H21" s="78">
        <v>26285.040000000001</v>
      </c>
      <c r="I21" s="70">
        <v>0</v>
      </c>
      <c r="J21" s="78">
        <v>7548.9</v>
      </c>
      <c r="K21" s="80">
        <v>6039.12</v>
      </c>
      <c r="L21" s="79">
        <v>352252.95814785</v>
      </c>
      <c r="M21" s="78">
        <v>278279.8369368015</v>
      </c>
    </row>
    <row r="22" spans="1:27" ht="15" customHeight="1" x14ac:dyDescent="0.25">
      <c r="A22" s="73" t="s">
        <v>18</v>
      </c>
      <c r="B22" s="60">
        <v>0.60699999999999998</v>
      </c>
      <c r="C22" s="77">
        <v>2507434.9400000004</v>
      </c>
      <c r="D22" s="77">
        <v>2005947.9700000004</v>
      </c>
      <c r="E22" s="77">
        <v>28218.132598199998</v>
      </c>
      <c r="F22" s="77">
        <v>22348.76</v>
      </c>
      <c r="G22" s="77">
        <v>104296.85000000002</v>
      </c>
      <c r="H22" s="78">
        <v>83437.550000000017</v>
      </c>
      <c r="I22" s="70">
        <v>0</v>
      </c>
      <c r="J22" s="78">
        <v>12944.01</v>
      </c>
      <c r="K22" s="80">
        <v>10355.209999999999</v>
      </c>
      <c r="L22" s="79">
        <v>604004.36608967499</v>
      </c>
      <c r="M22" s="78">
        <v>477163.4492108433</v>
      </c>
    </row>
    <row r="23" spans="1:27" ht="15" customHeight="1" x14ac:dyDescent="0.25">
      <c r="A23" s="73" t="s">
        <v>19</v>
      </c>
      <c r="B23" s="60">
        <v>1.0289999999999999</v>
      </c>
      <c r="C23" s="77">
        <v>4250659.91</v>
      </c>
      <c r="D23" s="77">
        <v>3400527.92</v>
      </c>
      <c r="E23" s="77">
        <v>47836.010615399995</v>
      </c>
      <c r="F23" s="77">
        <v>37886.120000000003</v>
      </c>
      <c r="G23" s="77">
        <v>128118.55</v>
      </c>
      <c r="H23" s="78">
        <v>102494.93</v>
      </c>
      <c r="I23" s="70">
        <v>0</v>
      </c>
      <c r="J23" s="78">
        <v>21942.98</v>
      </c>
      <c r="K23" s="80">
        <v>17554.38</v>
      </c>
      <c r="L23" s="79">
        <v>1023921.7342772249</v>
      </c>
      <c r="M23" s="78">
        <v>808898.17007900763</v>
      </c>
    </row>
    <row r="24" spans="1:27" ht="15" customHeight="1" x14ac:dyDescent="0.25">
      <c r="A24" s="73" t="s">
        <v>20</v>
      </c>
      <c r="B24" s="60">
        <v>0.39500000000000002</v>
      </c>
      <c r="C24" s="77">
        <v>1631691.61</v>
      </c>
      <c r="D24" s="77">
        <v>1305353.28</v>
      </c>
      <c r="E24" s="77">
        <v>18362.705727</v>
      </c>
      <c r="F24" s="77">
        <v>14543.27</v>
      </c>
      <c r="G24" s="77">
        <v>46215.23000000001</v>
      </c>
      <c r="H24" s="78">
        <v>36972.280000000013</v>
      </c>
      <c r="I24" s="70">
        <v>0</v>
      </c>
      <c r="J24" s="78">
        <v>8423.2000000000007</v>
      </c>
      <c r="K24" s="80">
        <v>6738.56</v>
      </c>
      <c r="L24" s="79">
        <v>393050.61714237503</v>
      </c>
      <c r="M24" s="78">
        <v>310509.98754247627</v>
      </c>
    </row>
    <row r="25" spans="1:27" ht="15" customHeight="1" x14ac:dyDescent="0.25">
      <c r="A25" s="73" t="s">
        <v>21</v>
      </c>
      <c r="B25" s="60">
        <v>0.17599999999999999</v>
      </c>
      <c r="C25" s="77">
        <v>727032.21</v>
      </c>
      <c r="D25" s="77">
        <v>581625.77</v>
      </c>
      <c r="E25" s="77">
        <v>8181.8638175999986</v>
      </c>
      <c r="F25" s="77">
        <v>6480.0300000000007</v>
      </c>
      <c r="G25" s="77">
        <v>99456.42</v>
      </c>
      <c r="H25" s="78">
        <v>79565.200000000012</v>
      </c>
      <c r="I25" s="70">
        <v>0</v>
      </c>
      <c r="J25" s="78">
        <v>3753.12</v>
      </c>
      <c r="K25" s="80">
        <v>3002.5</v>
      </c>
      <c r="L25" s="79">
        <v>175131.41422040001</v>
      </c>
      <c r="M25" s="78">
        <v>138353.817234116</v>
      </c>
    </row>
    <row r="26" spans="1:27" ht="15" customHeight="1" x14ac:dyDescent="0.25">
      <c r="A26" s="73" t="s">
        <v>22</v>
      </c>
      <c r="B26" s="60">
        <v>0.42099999999999999</v>
      </c>
      <c r="C26" s="77">
        <v>1739094.1200000003</v>
      </c>
      <c r="D26" s="77">
        <v>1391275.3000000003</v>
      </c>
      <c r="E26" s="77">
        <v>19571.390154600002</v>
      </c>
      <c r="F26" s="77">
        <v>15500.550000000001</v>
      </c>
      <c r="G26" s="77">
        <v>28430.050000000003</v>
      </c>
      <c r="H26" s="78">
        <v>22744.090000000004</v>
      </c>
      <c r="I26" s="70">
        <v>0</v>
      </c>
      <c r="J26" s="78">
        <v>8977.64</v>
      </c>
      <c r="K26" s="80">
        <v>7182.11</v>
      </c>
      <c r="L26" s="79">
        <v>418922.30333402497</v>
      </c>
      <c r="M26" s="78">
        <v>330948.61963387975</v>
      </c>
    </row>
    <row r="27" spans="1:27" ht="15" customHeight="1" x14ac:dyDescent="0.25">
      <c r="A27" s="73" t="s">
        <v>23</v>
      </c>
      <c r="B27" s="60">
        <v>3.1120000000000001</v>
      </c>
      <c r="C27" s="77">
        <v>12855251.369999999</v>
      </c>
      <c r="D27" s="77">
        <v>10284201.109999999</v>
      </c>
      <c r="E27" s="77">
        <v>144670.22841119999</v>
      </c>
      <c r="F27" s="77">
        <v>114578.82</v>
      </c>
      <c r="G27" s="77">
        <v>979754.72</v>
      </c>
      <c r="H27" s="78">
        <v>783803.86999999988</v>
      </c>
      <c r="I27" s="70">
        <v>0</v>
      </c>
      <c r="J27" s="78">
        <v>66362.05</v>
      </c>
      <c r="K27" s="80">
        <v>53089.64</v>
      </c>
      <c r="L27" s="79">
        <v>3096641.8241698002</v>
      </c>
      <c r="M27" s="78">
        <v>2446347.041094142</v>
      </c>
    </row>
    <row r="28" spans="1:27" ht="15" customHeight="1" x14ac:dyDescent="0.25">
      <c r="A28" s="73" t="s">
        <v>24</v>
      </c>
      <c r="B28" s="60">
        <v>7.2990000000000004</v>
      </c>
      <c r="C28" s="77">
        <v>30151182.380000003</v>
      </c>
      <c r="D28" s="77">
        <v>24120945.910000004</v>
      </c>
      <c r="E28" s="77">
        <v>339314.90911740001</v>
      </c>
      <c r="F28" s="77">
        <v>268737.40999999997</v>
      </c>
      <c r="G28" s="77">
        <v>1007646.3599999999</v>
      </c>
      <c r="H28" s="78">
        <v>806117.14999999991</v>
      </c>
      <c r="I28" s="70">
        <v>0</v>
      </c>
      <c r="J28" s="78">
        <v>155648</v>
      </c>
      <c r="K28" s="80">
        <v>124518.39999999999</v>
      </c>
      <c r="L28" s="79">
        <v>7262978.365878975</v>
      </c>
      <c r="M28" s="78">
        <v>5737752.9090443905</v>
      </c>
    </row>
    <row r="29" spans="1:27" ht="15" customHeight="1" x14ac:dyDescent="0.25">
      <c r="A29" s="73" t="s">
        <v>25</v>
      </c>
      <c r="B29" s="60">
        <v>0.89900000000000002</v>
      </c>
      <c r="C29" s="77">
        <v>3713647.4699999997</v>
      </c>
      <c r="D29" s="77">
        <v>2970917.9699999997</v>
      </c>
      <c r="E29" s="77">
        <v>41792.588477399993</v>
      </c>
      <c r="F29" s="77">
        <v>33099.729999999996</v>
      </c>
      <c r="G29" s="77">
        <v>263046.97000000003</v>
      </c>
      <c r="H29" s="78">
        <v>210437.66000000003</v>
      </c>
      <c r="I29" s="70">
        <v>0</v>
      </c>
      <c r="J29" s="78">
        <v>19170.78</v>
      </c>
      <c r="K29" s="80">
        <v>15336.62</v>
      </c>
      <c r="L29" s="79">
        <v>894563.30331897503</v>
      </c>
      <c r="M29" s="78">
        <v>706705.00962199015</v>
      </c>
    </row>
    <row r="30" spans="1:27" ht="15" customHeight="1" x14ac:dyDescent="0.25">
      <c r="A30" s="73" t="s">
        <v>26</v>
      </c>
      <c r="B30" s="60">
        <v>2.2320000000000002</v>
      </c>
      <c r="C30" s="77">
        <v>9220090.2800000012</v>
      </c>
      <c r="D30" s="77">
        <v>7376072.2300000014</v>
      </c>
      <c r="E30" s="77">
        <v>103760.90932320002</v>
      </c>
      <c r="F30" s="77">
        <v>82178.649999999994</v>
      </c>
      <c r="G30" s="77">
        <v>496936.15999999992</v>
      </c>
      <c r="H30" s="78">
        <v>397549.0199999999</v>
      </c>
      <c r="I30" s="70">
        <v>0</v>
      </c>
      <c r="J30" s="78">
        <v>47596.43</v>
      </c>
      <c r="K30" s="80">
        <v>38077.14</v>
      </c>
      <c r="L30" s="79">
        <v>2220984.7530678003</v>
      </c>
      <c r="M30" s="78">
        <v>1754577.9549235622</v>
      </c>
      <c r="T30" s="81"/>
    </row>
    <row r="31" spans="1:27" ht="15" customHeight="1" x14ac:dyDescent="0.25">
      <c r="A31" s="73" t="s">
        <v>27</v>
      </c>
      <c r="B31" s="60">
        <v>0.79400000000000004</v>
      </c>
      <c r="C31" s="77">
        <v>3279906.6699999995</v>
      </c>
      <c r="D31" s="77">
        <v>2623925.3099999996</v>
      </c>
      <c r="E31" s="77">
        <v>36911.362904400004</v>
      </c>
      <c r="F31" s="77">
        <v>29233.800000000003</v>
      </c>
      <c r="G31" s="77">
        <v>60081.639999999992</v>
      </c>
      <c r="H31" s="78">
        <v>48065.409999999989</v>
      </c>
      <c r="I31" s="70">
        <v>0</v>
      </c>
      <c r="J31" s="78">
        <v>16931.7</v>
      </c>
      <c r="K31" s="80">
        <v>13545.36</v>
      </c>
      <c r="L31" s="79">
        <v>790081.49369885016</v>
      </c>
      <c r="M31" s="78">
        <v>624164.38002209156</v>
      </c>
    </row>
    <row r="32" spans="1:27" ht="15" customHeight="1" x14ac:dyDescent="0.25">
      <c r="A32" s="73" t="s">
        <v>28</v>
      </c>
      <c r="B32" s="63">
        <v>0.46</v>
      </c>
      <c r="C32" s="77">
        <v>1900197.7999999998</v>
      </c>
      <c r="D32" s="77">
        <v>1520158.2399999998</v>
      </c>
      <c r="E32" s="77">
        <v>21384.416795999998</v>
      </c>
      <c r="F32" s="77">
        <v>16936.46</v>
      </c>
      <c r="G32" s="77">
        <v>30555.64</v>
      </c>
      <c r="H32" s="78">
        <v>24444.6</v>
      </c>
      <c r="I32" s="70">
        <v>0</v>
      </c>
      <c r="J32" s="78">
        <v>9809.2999999999993</v>
      </c>
      <c r="K32" s="80">
        <v>7847.44</v>
      </c>
      <c r="L32" s="79">
        <v>457729.83262150001</v>
      </c>
      <c r="M32" s="78">
        <v>361606.56777098501</v>
      </c>
    </row>
    <row r="33" spans="1:13" ht="15" customHeight="1" x14ac:dyDescent="0.25">
      <c r="A33" s="73" t="s">
        <v>29</v>
      </c>
      <c r="B33" s="60">
        <v>0.182</v>
      </c>
      <c r="C33" s="77">
        <v>751817.39</v>
      </c>
      <c r="D33" s="77">
        <v>601453.93000000005</v>
      </c>
      <c r="E33" s="77">
        <v>8460.7909932000002</v>
      </c>
      <c r="F33" s="77">
        <v>6700.9400000000005</v>
      </c>
      <c r="G33" s="77">
        <v>7422.9899999999989</v>
      </c>
      <c r="H33" s="78">
        <v>5938.4499999999989</v>
      </c>
      <c r="I33" s="70">
        <v>0</v>
      </c>
      <c r="J33" s="78">
        <v>3881.07</v>
      </c>
      <c r="K33" s="80">
        <v>3104.86</v>
      </c>
      <c r="L33" s="79">
        <v>181101.80334155</v>
      </c>
      <c r="M33" s="78">
        <v>143070.42463982452</v>
      </c>
    </row>
    <row r="34" spans="1:13" ht="15" customHeight="1" x14ac:dyDescent="0.25">
      <c r="A34" s="73" t="s">
        <v>30</v>
      </c>
      <c r="B34" s="60">
        <v>1.268</v>
      </c>
      <c r="C34" s="77">
        <v>5237936.6000000006</v>
      </c>
      <c r="D34" s="77">
        <v>4190349.2800000007</v>
      </c>
      <c r="E34" s="77">
        <v>58946.609776799996</v>
      </c>
      <c r="F34" s="77">
        <v>46685.72</v>
      </c>
      <c r="G34" s="77">
        <v>79226.240000000005</v>
      </c>
      <c r="H34" s="78">
        <v>63381.090000000011</v>
      </c>
      <c r="I34" s="70">
        <v>0</v>
      </c>
      <c r="J34" s="78">
        <v>27039.55</v>
      </c>
      <c r="K34" s="80">
        <v>21631.64</v>
      </c>
      <c r="L34" s="79">
        <v>1261742.2342697</v>
      </c>
      <c r="M34" s="78">
        <v>996776.36507306306</v>
      </c>
    </row>
    <row r="35" spans="1:13" ht="15" customHeight="1" x14ac:dyDescent="0.25">
      <c r="A35" s="73" t="s">
        <v>31</v>
      </c>
      <c r="B35" s="63">
        <v>0.27</v>
      </c>
      <c r="C35" s="77">
        <v>1115333.4900000002</v>
      </c>
      <c r="D35" s="77">
        <v>892266.80000000028</v>
      </c>
      <c r="E35" s="77">
        <v>12551.722902</v>
      </c>
      <c r="F35" s="77">
        <v>9940.9699999999993</v>
      </c>
      <c r="G35" s="77">
        <v>29459.08</v>
      </c>
      <c r="H35" s="78">
        <v>23567.350000000002</v>
      </c>
      <c r="I35" s="70">
        <v>0</v>
      </c>
      <c r="J35" s="78">
        <v>5757.63</v>
      </c>
      <c r="K35" s="80">
        <v>4606.1000000000004</v>
      </c>
      <c r="L35" s="79">
        <v>268667.51045175001</v>
      </c>
      <c r="M35" s="78">
        <v>212247.33325688253</v>
      </c>
    </row>
    <row r="36" spans="1:13" ht="15" customHeight="1" x14ac:dyDescent="0.25">
      <c r="A36" s="73" t="s">
        <v>32</v>
      </c>
      <c r="B36" s="60">
        <v>0.69399999999999995</v>
      </c>
      <c r="C36" s="77">
        <v>2866820.1799999997</v>
      </c>
      <c r="D36" s="77">
        <v>2293456.1399999997</v>
      </c>
      <c r="E36" s="77">
        <v>32262.576644399993</v>
      </c>
      <c r="F36" s="77">
        <v>25551.96</v>
      </c>
      <c r="G36" s="77">
        <v>53343.859999999993</v>
      </c>
      <c r="H36" s="78">
        <v>42675.19999999999</v>
      </c>
      <c r="I36" s="70">
        <v>0</v>
      </c>
      <c r="J36" s="78">
        <v>14799.25</v>
      </c>
      <c r="K36" s="80">
        <v>11839.4</v>
      </c>
      <c r="L36" s="79">
        <v>690575.00834634993</v>
      </c>
      <c r="M36" s="78">
        <v>545554.25659361645</v>
      </c>
    </row>
    <row r="37" spans="1:13" ht="15" customHeight="1" x14ac:dyDescent="0.25">
      <c r="A37" s="73" t="s">
        <v>33</v>
      </c>
      <c r="B37" s="60">
        <v>0.28599999999999998</v>
      </c>
      <c r="C37" s="77">
        <v>1181427.3599999999</v>
      </c>
      <c r="D37" s="77">
        <v>945141.89999999991</v>
      </c>
      <c r="E37" s="77">
        <v>13295.528703599997</v>
      </c>
      <c r="F37" s="77">
        <v>10530.060000000001</v>
      </c>
      <c r="G37" s="77">
        <v>60202.259999999995</v>
      </c>
      <c r="H37" s="78">
        <v>48161.869999999995</v>
      </c>
      <c r="I37" s="70">
        <v>0</v>
      </c>
      <c r="J37" s="78">
        <v>6098.83</v>
      </c>
      <c r="K37" s="80">
        <v>4879.0600000000004</v>
      </c>
      <c r="L37" s="79">
        <v>284588.54810814996</v>
      </c>
      <c r="M37" s="78">
        <v>224824.95300543847</v>
      </c>
    </row>
    <row r="38" spans="1:13" ht="15" customHeight="1" x14ac:dyDescent="0.25">
      <c r="A38" s="73" t="s">
        <v>1</v>
      </c>
      <c r="B38" s="60">
        <v>0.438</v>
      </c>
      <c r="C38" s="77">
        <v>1809318.7799999998</v>
      </c>
      <c r="D38" s="77">
        <v>1447455.0099999998</v>
      </c>
      <c r="E38" s="77">
        <v>20361.6838188</v>
      </c>
      <c r="F38" s="77">
        <v>16126.449999999999</v>
      </c>
      <c r="G38" s="77">
        <v>33348.070000000007</v>
      </c>
      <c r="H38" s="78">
        <v>26678.520000000008</v>
      </c>
      <c r="I38" s="70">
        <v>0</v>
      </c>
      <c r="J38" s="78">
        <v>9340.16</v>
      </c>
      <c r="K38" s="80">
        <v>7472.13</v>
      </c>
      <c r="L38" s="79">
        <v>435838.40584394999</v>
      </c>
      <c r="M38" s="78">
        <v>344312.3406167205</v>
      </c>
    </row>
    <row r="39" spans="1:13" ht="15" customHeight="1" x14ac:dyDescent="0.25">
      <c r="A39" s="73" t="s">
        <v>34</v>
      </c>
      <c r="B39" s="60">
        <v>0.35899999999999999</v>
      </c>
      <c r="C39" s="77">
        <v>1482980.47</v>
      </c>
      <c r="D39" s="77">
        <v>1186384.3899999999</v>
      </c>
      <c r="E39" s="77">
        <v>16689.142673399998</v>
      </c>
      <c r="F39" s="77">
        <v>13217.810000000001</v>
      </c>
      <c r="G39" s="77">
        <v>96373.790000000023</v>
      </c>
      <c r="H39" s="78">
        <v>77099.130000000034</v>
      </c>
      <c r="I39" s="70">
        <v>0</v>
      </c>
      <c r="J39" s="78">
        <v>7655.52</v>
      </c>
      <c r="K39" s="80">
        <v>6124.42</v>
      </c>
      <c r="L39" s="79">
        <v>357228.282415475</v>
      </c>
      <c r="M39" s="78">
        <v>282210.34310822521</v>
      </c>
    </row>
    <row r="40" spans="1:13" ht="15" customHeight="1" x14ac:dyDescent="0.25">
      <c r="A40" s="73" t="s">
        <v>35</v>
      </c>
      <c r="B40" s="60">
        <v>0.81200000000000006</v>
      </c>
      <c r="C40" s="77">
        <v>3354262.22</v>
      </c>
      <c r="D40" s="77">
        <v>2683409.7800000003</v>
      </c>
      <c r="E40" s="77">
        <v>37748.144431200002</v>
      </c>
      <c r="F40" s="77">
        <v>29896.53</v>
      </c>
      <c r="G40" s="77">
        <v>711156.93</v>
      </c>
      <c r="H40" s="78">
        <v>568925.6100000001</v>
      </c>
      <c r="I40" s="70">
        <v>0</v>
      </c>
      <c r="J40" s="78">
        <v>17315.55</v>
      </c>
      <c r="K40" s="80">
        <v>13852.44</v>
      </c>
      <c r="L40" s="79">
        <v>807992.66106229997</v>
      </c>
      <c r="M40" s="78">
        <v>638314.202239217</v>
      </c>
    </row>
    <row r="41" spans="1:13" ht="15" customHeight="1" x14ac:dyDescent="0.25">
      <c r="A41" s="73" t="s">
        <v>36</v>
      </c>
      <c r="B41" s="60">
        <v>0.372</v>
      </c>
      <c r="C41" s="77">
        <v>1536681.7100000002</v>
      </c>
      <c r="D41" s="77">
        <v>1229345.3700000003</v>
      </c>
      <c r="E41" s="77">
        <v>17293.484887199997</v>
      </c>
      <c r="F41" s="77">
        <v>13696.43</v>
      </c>
      <c r="G41" s="77">
        <v>79603.560000000012</v>
      </c>
      <c r="H41" s="78">
        <v>63682.930000000008</v>
      </c>
      <c r="I41" s="70">
        <v>0</v>
      </c>
      <c r="J41" s="78">
        <v>7932.74</v>
      </c>
      <c r="K41" s="80">
        <v>6346.19</v>
      </c>
      <c r="L41" s="79">
        <v>370164.12551129999</v>
      </c>
      <c r="M41" s="78">
        <v>292429.659153927</v>
      </c>
    </row>
    <row r="42" spans="1:13" ht="15" customHeight="1" x14ac:dyDescent="0.25">
      <c r="A42" s="73" t="s">
        <v>37</v>
      </c>
      <c r="B42" s="60">
        <v>0.23100000000000001</v>
      </c>
      <c r="C42" s="77">
        <v>954229.79000000015</v>
      </c>
      <c r="D42" s="77">
        <v>763383.82000000007</v>
      </c>
      <c r="E42" s="77">
        <v>10738.6962606</v>
      </c>
      <c r="F42" s="77">
        <v>8505.0500000000011</v>
      </c>
      <c r="G42" s="77">
        <v>39684.47</v>
      </c>
      <c r="H42" s="78">
        <v>31747.66</v>
      </c>
      <c r="I42" s="70">
        <v>0</v>
      </c>
      <c r="J42" s="78">
        <v>4925.97</v>
      </c>
      <c r="K42" s="80">
        <v>3940.78</v>
      </c>
      <c r="L42" s="79">
        <v>229859.981164275</v>
      </c>
      <c r="M42" s="78">
        <v>181589.38511977723</v>
      </c>
    </row>
    <row r="43" spans="1:13" ht="15" customHeight="1" x14ac:dyDescent="0.25">
      <c r="A43" s="73" t="s">
        <v>38</v>
      </c>
      <c r="B43" s="60">
        <v>0.24299999999999999</v>
      </c>
      <c r="C43" s="77">
        <v>1003800.14</v>
      </c>
      <c r="D43" s="77">
        <v>803040.13</v>
      </c>
      <c r="E43" s="77">
        <v>11296.550611799999</v>
      </c>
      <c r="F43" s="77">
        <v>8946.86</v>
      </c>
      <c r="G43" s="77">
        <v>13567.05</v>
      </c>
      <c r="H43" s="78">
        <v>10853.73</v>
      </c>
      <c r="I43" s="70">
        <v>0</v>
      </c>
      <c r="J43" s="78">
        <v>5181.87</v>
      </c>
      <c r="K43" s="80">
        <v>4145.5</v>
      </c>
      <c r="L43" s="79">
        <v>241800.759406575</v>
      </c>
      <c r="M43" s="78">
        <v>191022.59993119427</v>
      </c>
    </row>
    <row r="44" spans="1:13" ht="15" customHeight="1" x14ac:dyDescent="0.25">
      <c r="A44" s="73" t="s">
        <v>39</v>
      </c>
      <c r="B44" s="60">
        <v>0.315</v>
      </c>
      <c r="C44" s="77">
        <v>1301222.4300000002</v>
      </c>
      <c r="D44" s="77">
        <v>1040977.9100000001</v>
      </c>
      <c r="E44" s="77">
        <v>14643.676718999999</v>
      </c>
      <c r="F44" s="77">
        <v>11597.79</v>
      </c>
      <c r="G44" s="77">
        <v>43659.030000000006</v>
      </c>
      <c r="H44" s="78">
        <v>34927.290000000008</v>
      </c>
      <c r="I44" s="70">
        <v>0</v>
      </c>
      <c r="J44" s="78">
        <v>6717.24</v>
      </c>
      <c r="K44" s="80">
        <v>5373.79</v>
      </c>
      <c r="L44" s="79">
        <v>313445.42886037502</v>
      </c>
      <c r="M44" s="78">
        <v>247621.88879969629</v>
      </c>
    </row>
    <row r="45" spans="1:13" ht="15" customHeight="1" x14ac:dyDescent="0.25">
      <c r="A45" s="73" t="s">
        <v>40</v>
      </c>
      <c r="B45" s="60">
        <v>0.29899999999999999</v>
      </c>
      <c r="C45" s="77">
        <v>1235128.55</v>
      </c>
      <c r="D45" s="77">
        <v>988102.86</v>
      </c>
      <c r="E45" s="77">
        <v>13899.8709174</v>
      </c>
      <c r="F45" s="77">
        <v>11008.699999999999</v>
      </c>
      <c r="G45" s="77">
        <v>31547.22</v>
      </c>
      <c r="H45" s="78">
        <v>25237.86</v>
      </c>
      <c r="I45" s="70">
        <v>0</v>
      </c>
      <c r="J45" s="78">
        <v>6376.04</v>
      </c>
      <c r="K45" s="80">
        <v>5100.83</v>
      </c>
      <c r="L45" s="79">
        <v>297524.39120397501</v>
      </c>
      <c r="M45" s="78">
        <v>235044.26905114029</v>
      </c>
    </row>
    <row r="46" spans="1:13" ht="15" customHeight="1" x14ac:dyDescent="0.25">
      <c r="A46" s="73" t="s">
        <v>41</v>
      </c>
      <c r="B46" s="60">
        <v>0.31900000000000001</v>
      </c>
      <c r="C46" s="77">
        <v>1317745.8900000001</v>
      </c>
      <c r="D46" s="77">
        <v>1054196.7000000002</v>
      </c>
      <c r="E46" s="77">
        <v>14829.628169399999</v>
      </c>
      <c r="F46" s="77">
        <v>11745.07</v>
      </c>
      <c r="G46" s="77">
        <v>25584.240000000002</v>
      </c>
      <c r="H46" s="78">
        <v>20467.46</v>
      </c>
      <c r="I46" s="70">
        <v>0</v>
      </c>
      <c r="J46" s="78">
        <v>6802.54</v>
      </c>
      <c r="K46" s="80">
        <v>5442.03</v>
      </c>
      <c r="L46" s="79">
        <v>317425.68827447499</v>
      </c>
      <c r="M46" s="78">
        <v>250766.29373683524</v>
      </c>
    </row>
    <row r="47" spans="1:13" ht="15" customHeight="1" x14ac:dyDescent="0.25">
      <c r="A47" s="73" t="s">
        <v>42</v>
      </c>
      <c r="B47" s="60">
        <v>2.4550000000000001</v>
      </c>
      <c r="C47" s="77">
        <v>10141273.140000002</v>
      </c>
      <c r="D47" s="77">
        <v>8113018.5000000019</v>
      </c>
      <c r="E47" s="77">
        <v>114127.70268300001</v>
      </c>
      <c r="F47" s="77">
        <v>90389.14</v>
      </c>
      <c r="G47" s="77">
        <v>140984.66</v>
      </c>
      <c r="H47" s="78">
        <v>112787.82</v>
      </c>
      <c r="I47" s="70">
        <v>0</v>
      </c>
      <c r="J47" s="78">
        <v>52351.81</v>
      </c>
      <c r="K47" s="80">
        <v>41881.449999999997</v>
      </c>
      <c r="L47" s="79">
        <v>2442884.2154038749</v>
      </c>
      <c r="M47" s="78">
        <v>1929878.5301690614</v>
      </c>
    </row>
    <row r="48" spans="1:13" ht="15" customHeight="1" x14ac:dyDescent="0.25">
      <c r="A48" s="73" t="s">
        <v>43</v>
      </c>
      <c r="B48" s="60">
        <v>0.34799999999999998</v>
      </c>
      <c r="C48" s="77">
        <v>1437540.9499999997</v>
      </c>
      <c r="D48" s="77">
        <v>1150032.7699999998</v>
      </c>
      <c r="E48" s="77">
        <v>16177.776184799997</v>
      </c>
      <c r="F48" s="77">
        <v>12812.800000000001</v>
      </c>
      <c r="G48" s="77">
        <v>26477.890000000003</v>
      </c>
      <c r="H48" s="78">
        <v>21182.400000000001</v>
      </c>
      <c r="I48" s="70">
        <v>0</v>
      </c>
      <c r="J48" s="78">
        <v>7420.95</v>
      </c>
      <c r="K48" s="80">
        <v>5936.76</v>
      </c>
      <c r="L48" s="79">
        <v>346282.56902669993</v>
      </c>
      <c r="M48" s="78">
        <v>273563.22953109292</v>
      </c>
    </row>
    <row r="49" spans="1:13" ht="15" customHeight="1" x14ac:dyDescent="0.25">
      <c r="A49" s="73" t="s">
        <v>44</v>
      </c>
      <c r="B49" s="60">
        <v>0.496</v>
      </c>
      <c r="C49" s="77">
        <v>2048908.9400000004</v>
      </c>
      <c r="D49" s="77">
        <v>1639127.1500000004</v>
      </c>
      <c r="E49" s="77">
        <v>23057.9798496</v>
      </c>
      <c r="F49" s="77">
        <v>18261.919999999998</v>
      </c>
      <c r="G49" s="77">
        <v>75462.429999999993</v>
      </c>
      <c r="H49" s="78">
        <v>60370.029999999992</v>
      </c>
      <c r="I49" s="70">
        <v>0</v>
      </c>
      <c r="J49" s="78">
        <v>10576.98</v>
      </c>
      <c r="K49" s="80">
        <v>8461.58</v>
      </c>
      <c r="L49" s="79">
        <v>493552.16734839999</v>
      </c>
      <c r="M49" s="78">
        <v>389906.21220523596</v>
      </c>
    </row>
    <row r="50" spans="1:13" ht="15" customHeight="1" x14ac:dyDescent="0.25">
      <c r="A50" s="73" t="s">
        <v>2</v>
      </c>
      <c r="B50" s="60">
        <v>0.871</v>
      </c>
      <c r="C50" s="77">
        <v>3597983.2799999989</v>
      </c>
      <c r="D50" s="77">
        <v>2878386.629999999</v>
      </c>
      <c r="E50" s="77">
        <v>40490.928324600005</v>
      </c>
      <c r="F50" s="77">
        <v>32068.81</v>
      </c>
      <c r="G50" s="77">
        <v>100669.62</v>
      </c>
      <c r="H50" s="78">
        <v>80535.78</v>
      </c>
      <c r="I50" s="70">
        <v>0</v>
      </c>
      <c r="J50" s="78">
        <v>18573.7</v>
      </c>
      <c r="K50" s="80">
        <v>14858.96</v>
      </c>
      <c r="L50" s="79">
        <v>866701.48742027511</v>
      </c>
      <c r="M50" s="78">
        <v>684694.17506201728</v>
      </c>
    </row>
    <row r="51" spans="1:13" ht="15" customHeight="1" x14ac:dyDescent="0.25">
      <c r="A51" s="73" t="s">
        <v>45</v>
      </c>
      <c r="B51" s="63">
        <v>0.21</v>
      </c>
      <c r="C51" s="77">
        <v>867481.61000000022</v>
      </c>
      <c r="D51" s="77">
        <v>693985.29000000027</v>
      </c>
      <c r="E51" s="77">
        <v>9762.4511459999994</v>
      </c>
      <c r="F51" s="77">
        <v>7731.8600000000006</v>
      </c>
      <c r="G51" s="77">
        <v>23927.370000000003</v>
      </c>
      <c r="H51" s="78">
        <v>19141.97</v>
      </c>
      <c r="I51" s="70">
        <v>0</v>
      </c>
      <c r="J51" s="78">
        <v>4478.16</v>
      </c>
      <c r="K51" s="80">
        <v>3582.53</v>
      </c>
      <c r="L51" s="79">
        <v>208963.61924025</v>
      </c>
      <c r="M51" s="78">
        <v>165081.2591997975</v>
      </c>
    </row>
    <row r="52" spans="1:13" ht="15" customHeight="1" x14ac:dyDescent="0.25">
      <c r="A52" s="73" t="s">
        <v>46</v>
      </c>
      <c r="B52" s="60">
        <v>0.36199999999999999</v>
      </c>
      <c r="C52" s="77">
        <v>1495373.0499999998</v>
      </c>
      <c r="D52" s="77">
        <v>1196298.44</v>
      </c>
      <c r="E52" s="77">
        <v>16828.606261199999</v>
      </c>
      <c r="F52" s="77">
        <v>13328.26</v>
      </c>
      <c r="G52" s="77">
        <v>52393.289999999994</v>
      </c>
      <c r="H52" s="78">
        <v>41914.719999999994</v>
      </c>
      <c r="I52" s="70">
        <v>0</v>
      </c>
      <c r="J52" s="78">
        <v>7719.49</v>
      </c>
      <c r="K52" s="80">
        <v>6175.59</v>
      </c>
      <c r="L52" s="79">
        <v>360213.47697605001</v>
      </c>
      <c r="M52" s="78">
        <v>284568.64681107952</v>
      </c>
    </row>
    <row r="53" spans="1:13" ht="15" customHeight="1" x14ac:dyDescent="0.25">
      <c r="A53" s="73" t="s">
        <v>47</v>
      </c>
      <c r="B53" s="60">
        <v>0.373</v>
      </c>
      <c r="C53" s="77">
        <v>1540812.55</v>
      </c>
      <c r="D53" s="77">
        <v>1232650.03</v>
      </c>
      <c r="E53" s="77">
        <v>17339.972749799999</v>
      </c>
      <c r="F53" s="77">
        <v>13733.26</v>
      </c>
      <c r="G53" s="77">
        <v>26643.079999999998</v>
      </c>
      <c r="H53" s="78">
        <v>21314.519999999997</v>
      </c>
      <c r="I53" s="70">
        <v>0</v>
      </c>
      <c r="J53" s="78">
        <v>7954.06</v>
      </c>
      <c r="K53" s="80">
        <v>6363.25</v>
      </c>
      <c r="L53" s="79">
        <v>371159.19036482502</v>
      </c>
      <c r="M53" s="78">
        <v>293215.76038821181</v>
      </c>
    </row>
    <row r="54" spans="1:13" ht="15" customHeight="1" x14ac:dyDescent="0.25">
      <c r="A54" s="73" t="s">
        <v>48</v>
      </c>
      <c r="B54" s="60">
        <v>4.9790000000000001</v>
      </c>
      <c r="C54" s="77">
        <v>20567575.989999998</v>
      </c>
      <c r="D54" s="77">
        <v>16454060.799999999</v>
      </c>
      <c r="E54" s="77">
        <v>231463.0678854</v>
      </c>
      <c r="F54" s="77">
        <v>183318.75</v>
      </c>
      <c r="G54" s="77">
        <v>667256.08000000007</v>
      </c>
      <c r="H54" s="78">
        <v>533804.94000000006</v>
      </c>
      <c r="I54" s="70">
        <v>0</v>
      </c>
      <c r="J54" s="78">
        <v>106175.01</v>
      </c>
      <c r="K54" s="80">
        <v>84940.01</v>
      </c>
      <c r="L54" s="79">
        <v>4954427.9057009751</v>
      </c>
      <c r="M54" s="78">
        <v>3913998.04550377</v>
      </c>
    </row>
    <row r="55" spans="1:13" ht="15" customHeight="1" x14ac:dyDescent="0.25">
      <c r="A55" s="73" t="s">
        <v>49</v>
      </c>
      <c r="B55" s="60">
        <v>0.27600000000000002</v>
      </c>
      <c r="C55" s="77">
        <v>1140118.6799999997</v>
      </c>
      <c r="D55" s="77">
        <v>912094.9299999997</v>
      </c>
      <c r="E55" s="77">
        <v>12830.650077600001</v>
      </c>
      <c r="F55" s="77">
        <v>10161.880000000001</v>
      </c>
      <c r="G55" s="77">
        <v>31723.459999999995</v>
      </c>
      <c r="H55" s="78">
        <v>25378.849999999995</v>
      </c>
      <c r="I55" s="70">
        <v>0</v>
      </c>
      <c r="J55" s="78">
        <v>5885.58</v>
      </c>
      <c r="K55" s="80">
        <v>4708.46</v>
      </c>
      <c r="L55" s="79">
        <v>274637.89957290003</v>
      </c>
      <c r="M55" s="78">
        <v>216963.94066259099</v>
      </c>
    </row>
    <row r="56" spans="1:13" ht="15" customHeight="1" x14ac:dyDescent="0.25">
      <c r="A56" s="73" t="s">
        <v>50</v>
      </c>
      <c r="B56" s="60">
        <v>0.65800000000000003</v>
      </c>
      <c r="C56" s="77">
        <v>2718109.0499999993</v>
      </c>
      <c r="D56" s="77">
        <v>2174487.2399999993</v>
      </c>
      <c r="E56" s="77">
        <v>30589.013590799997</v>
      </c>
      <c r="F56" s="77">
        <v>24226.5</v>
      </c>
      <c r="G56" s="77">
        <v>214174.09</v>
      </c>
      <c r="H56" s="78">
        <v>171339.36</v>
      </c>
      <c r="I56" s="70">
        <v>0</v>
      </c>
      <c r="J56" s="78">
        <v>14031.56</v>
      </c>
      <c r="K56" s="80">
        <v>11225.25</v>
      </c>
      <c r="L56" s="79">
        <v>654752.67361944995</v>
      </c>
      <c r="M56" s="78">
        <v>517254.61215936544</v>
      </c>
    </row>
    <row r="57" spans="1:13" ht="15" customHeight="1" x14ac:dyDescent="0.25">
      <c r="A57" s="73" t="s">
        <v>51</v>
      </c>
      <c r="B57" s="60">
        <v>0.61099999999999999</v>
      </c>
      <c r="C57" s="77">
        <v>2523958.4100000006</v>
      </c>
      <c r="D57" s="77">
        <v>2019166.7500000007</v>
      </c>
      <c r="E57" s="77">
        <v>28404.084048599998</v>
      </c>
      <c r="F57" s="77">
        <v>22496.03</v>
      </c>
      <c r="G57" s="77">
        <v>55511.380000000005</v>
      </c>
      <c r="H57" s="78">
        <v>44409.16</v>
      </c>
      <c r="I57" s="70">
        <v>0</v>
      </c>
      <c r="J57" s="78">
        <v>13029.31</v>
      </c>
      <c r="K57" s="80">
        <v>10423.450000000001</v>
      </c>
      <c r="L57" s="79">
        <v>607984.62550377497</v>
      </c>
      <c r="M57" s="78">
        <v>480307.85414798226</v>
      </c>
    </row>
    <row r="58" spans="1:13" ht="15" customHeight="1" x14ac:dyDescent="0.25">
      <c r="A58" s="73" t="s">
        <v>52</v>
      </c>
      <c r="B58" s="60">
        <v>0.436</v>
      </c>
      <c r="C58" s="77">
        <v>1801057.07</v>
      </c>
      <c r="D58" s="77">
        <v>1440845.6700000002</v>
      </c>
      <c r="E58" s="77">
        <v>20268.708093599998</v>
      </c>
      <c r="F58" s="77">
        <v>16052.820000000002</v>
      </c>
      <c r="G58" s="77">
        <v>34462.769999999997</v>
      </c>
      <c r="H58" s="78">
        <v>27570.289999999997</v>
      </c>
      <c r="I58" s="70">
        <v>0</v>
      </c>
      <c r="J58" s="78">
        <v>9297.51</v>
      </c>
      <c r="K58" s="80">
        <v>7438.01</v>
      </c>
      <c r="L58" s="79">
        <v>433848.27613690001</v>
      </c>
      <c r="M58" s="78">
        <v>342740.13814815099</v>
      </c>
    </row>
    <row r="59" spans="1:13" ht="15" customHeight="1" x14ac:dyDescent="0.25">
      <c r="A59" s="73" t="s">
        <v>53</v>
      </c>
      <c r="B59" s="60">
        <v>0.495</v>
      </c>
      <c r="C59" s="77">
        <v>2044778.0899999999</v>
      </c>
      <c r="D59" s="77">
        <v>1635822.4699999997</v>
      </c>
      <c r="E59" s="77">
        <v>23011.491986999998</v>
      </c>
      <c r="F59" s="77">
        <v>18225.099999999999</v>
      </c>
      <c r="G59" s="77">
        <v>76984.590000000011</v>
      </c>
      <c r="H59" s="78">
        <v>61587.750000000015</v>
      </c>
      <c r="I59" s="70">
        <v>0</v>
      </c>
      <c r="J59" s="78">
        <v>10555.66</v>
      </c>
      <c r="K59" s="80">
        <v>8444.5300000000007</v>
      </c>
      <c r="L59" s="79">
        <v>492557.10249487491</v>
      </c>
      <c r="M59" s="78">
        <v>389120.11097095115</v>
      </c>
    </row>
    <row r="60" spans="1:13" ht="15" customHeight="1" x14ac:dyDescent="0.25">
      <c r="A60" s="73" t="s">
        <v>54</v>
      </c>
      <c r="B60" s="60">
        <v>0.52100000000000002</v>
      </c>
      <c r="C60" s="77">
        <v>2152180.5899999994</v>
      </c>
      <c r="D60" s="77">
        <v>1721744.4999999995</v>
      </c>
      <c r="E60" s="77">
        <v>24220.176414599999</v>
      </c>
      <c r="F60" s="77">
        <v>19182.39</v>
      </c>
      <c r="G60" s="77">
        <v>62696.45</v>
      </c>
      <c r="H60" s="78">
        <v>50157.229999999996</v>
      </c>
      <c r="I60" s="70">
        <v>0</v>
      </c>
      <c r="J60" s="78">
        <v>11110.1</v>
      </c>
      <c r="K60" s="80">
        <v>8888.08</v>
      </c>
      <c r="L60" s="79">
        <v>518428.78868652502</v>
      </c>
      <c r="M60" s="78">
        <v>409558.74306235474</v>
      </c>
    </row>
    <row r="61" spans="1:13" ht="15" customHeight="1" x14ac:dyDescent="0.25">
      <c r="A61" s="73" t="s">
        <v>55</v>
      </c>
      <c r="B61" s="60">
        <v>0.28299999999999997</v>
      </c>
      <c r="C61" s="77">
        <v>1169034.7699999998</v>
      </c>
      <c r="D61" s="77">
        <v>935227.80999999982</v>
      </c>
      <c r="E61" s="77">
        <v>13156.065115799998</v>
      </c>
      <c r="F61" s="77">
        <v>10419.6</v>
      </c>
      <c r="G61" s="77">
        <v>14736.95</v>
      </c>
      <c r="H61" s="78">
        <v>11789.6</v>
      </c>
      <c r="I61" s="70">
        <v>0</v>
      </c>
      <c r="J61" s="78">
        <v>6034.85</v>
      </c>
      <c r="K61" s="80">
        <v>4827.88</v>
      </c>
      <c r="L61" s="79">
        <v>281603.35354757495</v>
      </c>
      <c r="M61" s="78">
        <v>222466.64930258424</v>
      </c>
    </row>
    <row r="62" spans="1:13" ht="15" customHeight="1" x14ac:dyDescent="0.25">
      <c r="A62" s="73" t="s">
        <v>56</v>
      </c>
      <c r="B62" s="60">
        <v>0.54600000000000004</v>
      </c>
      <c r="C62" s="77">
        <v>2255452.1799999997</v>
      </c>
      <c r="D62" s="77">
        <v>1804361.7499999998</v>
      </c>
      <c r="E62" s="77">
        <v>25382.372979600001</v>
      </c>
      <c r="F62" s="77">
        <v>20102.830000000002</v>
      </c>
      <c r="G62" s="77">
        <v>38505.339999999997</v>
      </c>
      <c r="H62" s="78">
        <v>30804.379999999997</v>
      </c>
      <c r="I62" s="70">
        <v>0</v>
      </c>
      <c r="J62" s="78">
        <v>11643.21</v>
      </c>
      <c r="K62" s="80">
        <v>9314.57</v>
      </c>
      <c r="L62" s="79">
        <v>543305.41002465005</v>
      </c>
      <c r="M62" s="78">
        <v>429211.27391947352</v>
      </c>
    </row>
    <row r="63" spans="1:13" ht="15" customHeight="1" x14ac:dyDescent="0.25">
      <c r="A63" s="73" t="s">
        <v>57</v>
      </c>
      <c r="B63" s="60">
        <v>0.28100000000000003</v>
      </c>
      <c r="C63" s="77">
        <v>1160773.0300000003</v>
      </c>
      <c r="D63" s="77">
        <v>928618.42000000027</v>
      </c>
      <c r="E63" s="77">
        <v>13063.089390600002</v>
      </c>
      <c r="F63" s="77">
        <v>10345.98</v>
      </c>
      <c r="G63" s="77">
        <v>36351.519999999997</v>
      </c>
      <c r="H63" s="78">
        <v>29081.289999999994</v>
      </c>
      <c r="I63" s="70">
        <v>0</v>
      </c>
      <c r="J63" s="78">
        <v>5992.2</v>
      </c>
      <c r="K63" s="80">
        <v>4793.76</v>
      </c>
      <c r="L63" s="79">
        <v>279613.22384052502</v>
      </c>
      <c r="M63" s="78">
        <v>220894.44683401479</v>
      </c>
    </row>
    <row r="64" spans="1:13" ht="15" customHeight="1" x14ac:dyDescent="0.25">
      <c r="A64" s="73" t="s">
        <v>58</v>
      </c>
      <c r="B64" s="60">
        <v>1.3109999999999999</v>
      </c>
      <c r="C64" s="77">
        <v>5415563.8100000005</v>
      </c>
      <c r="D64" s="77">
        <v>4332451.0500000007</v>
      </c>
      <c r="E64" s="77">
        <v>60945.5878686</v>
      </c>
      <c r="F64" s="77">
        <v>48268.91</v>
      </c>
      <c r="G64" s="77">
        <v>180532.62</v>
      </c>
      <c r="H64" s="78">
        <v>144426.18</v>
      </c>
      <c r="I64" s="70">
        <v>0</v>
      </c>
      <c r="J64" s="78">
        <v>27956.5</v>
      </c>
      <c r="K64" s="80">
        <v>22365.200000000001</v>
      </c>
      <c r="L64" s="79">
        <v>1304530.022971275</v>
      </c>
      <c r="M64" s="78">
        <v>1030578.7181473072</v>
      </c>
    </row>
    <row r="65" spans="1:17" ht="15" customHeight="1" x14ac:dyDescent="0.25">
      <c r="A65" s="73" t="s">
        <v>59</v>
      </c>
      <c r="B65" s="60">
        <v>0.436</v>
      </c>
      <c r="C65" s="77">
        <v>1801057.07</v>
      </c>
      <c r="D65" s="77">
        <v>1440845.6700000002</v>
      </c>
      <c r="E65" s="77">
        <v>20268.708093599998</v>
      </c>
      <c r="F65" s="77">
        <v>16052.820000000002</v>
      </c>
      <c r="G65" s="77">
        <v>34501.469999999994</v>
      </c>
      <c r="H65" s="78">
        <v>27601.259999999995</v>
      </c>
      <c r="I65" s="70">
        <v>0</v>
      </c>
      <c r="J65" s="78">
        <v>9297.51</v>
      </c>
      <c r="K65" s="80">
        <v>7438.01</v>
      </c>
      <c r="L65" s="79">
        <v>433848.27613690001</v>
      </c>
      <c r="M65" s="78">
        <v>342740.13814815099</v>
      </c>
    </row>
    <row r="66" spans="1:17" ht="15" customHeight="1" x14ac:dyDescent="0.25">
      <c r="A66" s="73" t="s">
        <v>60</v>
      </c>
      <c r="B66" s="60">
        <v>0.307</v>
      </c>
      <c r="C66" s="77">
        <v>1268175.49</v>
      </c>
      <c r="D66" s="77">
        <v>1014540.4</v>
      </c>
      <c r="E66" s="77">
        <v>14271.773818199998</v>
      </c>
      <c r="F66" s="77">
        <v>11303.25</v>
      </c>
      <c r="G66" s="77">
        <v>87825.81</v>
      </c>
      <c r="H66" s="78">
        <v>70260.709999999992</v>
      </c>
      <c r="I66" s="70">
        <v>0</v>
      </c>
      <c r="J66" s="78">
        <v>6546.64</v>
      </c>
      <c r="K66" s="80">
        <v>5237.3100000000004</v>
      </c>
      <c r="L66" s="79">
        <v>305484.91003217502</v>
      </c>
      <c r="M66" s="78">
        <v>241333.07892541826</v>
      </c>
    </row>
    <row r="67" spans="1:17" ht="15" customHeight="1" x14ac:dyDescent="0.25">
      <c r="A67" s="73" t="s">
        <v>61</v>
      </c>
      <c r="B67" s="60">
        <v>0.73199999999999998</v>
      </c>
      <c r="C67" s="77">
        <v>3023793.06</v>
      </c>
      <c r="D67" s="77">
        <v>2419034.46</v>
      </c>
      <c r="E67" s="77">
        <v>34029.115423199997</v>
      </c>
      <c r="F67" s="77">
        <v>26951.07</v>
      </c>
      <c r="G67" s="77">
        <v>51394.130000000005</v>
      </c>
      <c r="H67" s="78">
        <v>41115.37000000001</v>
      </c>
      <c r="I67" s="70">
        <v>0</v>
      </c>
      <c r="J67" s="78">
        <v>15609.58</v>
      </c>
      <c r="K67" s="80">
        <v>12487.66</v>
      </c>
      <c r="L67" s="79">
        <v>728387.47278029996</v>
      </c>
      <c r="M67" s="78">
        <v>575426.10349643696</v>
      </c>
    </row>
    <row r="68" spans="1:17" ht="15" customHeight="1" x14ac:dyDescent="0.25">
      <c r="A68" s="73" t="s">
        <v>62</v>
      </c>
      <c r="B68" s="60">
        <v>0.14199999999999999</v>
      </c>
      <c r="C68" s="77">
        <v>586582.81000000006</v>
      </c>
      <c r="D68" s="77">
        <v>469266.23000000004</v>
      </c>
      <c r="E68" s="77">
        <v>6601.2764891999987</v>
      </c>
      <c r="F68" s="77">
        <v>5228.2199999999993</v>
      </c>
      <c r="G68" s="77">
        <v>105197.43</v>
      </c>
      <c r="H68" s="78">
        <v>84158.03</v>
      </c>
      <c r="I68" s="70">
        <v>0</v>
      </c>
      <c r="J68" s="78">
        <v>3028.09</v>
      </c>
      <c r="K68" s="80">
        <v>2422.4699999999998</v>
      </c>
      <c r="L68" s="79">
        <v>141299.20920054999</v>
      </c>
      <c r="M68" s="78">
        <v>111626.37526843449</v>
      </c>
    </row>
    <row r="69" spans="1:17" ht="15" customHeight="1" x14ac:dyDescent="0.25">
      <c r="A69" s="73" t="s">
        <v>63</v>
      </c>
      <c r="B69" s="60">
        <v>0.20899999999999999</v>
      </c>
      <c r="C69" s="77">
        <v>863350.78</v>
      </c>
      <c r="D69" s="77">
        <v>690680.62</v>
      </c>
      <c r="E69" s="77">
        <v>9715.9632833999985</v>
      </c>
      <c r="F69" s="77">
        <v>7695.0400000000009</v>
      </c>
      <c r="G69" s="77">
        <v>19559.619999999995</v>
      </c>
      <c r="H69" s="78">
        <v>15647.759999999995</v>
      </c>
      <c r="I69" s="70">
        <v>0</v>
      </c>
      <c r="J69" s="78">
        <v>4456.83</v>
      </c>
      <c r="K69" s="80">
        <v>3565.46</v>
      </c>
      <c r="L69" s="79">
        <v>207968.55438672501</v>
      </c>
      <c r="M69" s="78">
        <v>164295.15796551277</v>
      </c>
    </row>
    <row r="70" spans="1:17" ht="15" customHeight="1" x14ac:dyDescent="0.25">
      <c r="A70" s="73" t="s">
        <v>64</v>
      </c>
      <c r="B70" s="63">
        <v>0.32</v>
      </c>
      <c r="C70" s="77">
        <v>1321876.74</v>
      </c>
      <c r="D70" s="77">
        <v>1057501.3900000001</v>
      </c>
      <c r="E70" s="77">
        <v>14876.116032</v>
      </c>
      <c r="F70" s="77">
        <v>11781.89</v>
      </c>
      <c r="G70" s="77">
        <v>97881.540000000008</v>
      </c>
      <c r="H70" s="78">
        <v>78305.320000000007</v>
      </c>
      <c r="I70" s="70">
        <v>0</v>
      </c>
      <c r="J70" s="78">
        <v>6823.86</v>
      </c>
      <c r="K70" s="80">
        <v>5459.09</v>
      </c>
      <c r="L70" s="79">
        <v>318420.75312800001</v>
      </c>
      <c r="M70" s="78">
        <v>251552.39497112</v>
      </c>
    </row>
    <row r="71" spans="1:17" ht="15" customHeight="1" x14ac:dyDescent="0.25">
      <c r="A71" s="73" t="s">
        <v>65</v>
      </c>
      <c r="B71" s="60">
        <v>0.85399999999999998</v>
      </c>
      <c r="C71" s="77">
        <v>3527758.5699999994</v>
      </c>
      <c r="D71" s="77">
        <v>2822206.8599999994</v>
      </c>
      <c r="E71" s="77">
        <v>39700.634660399992</v>
      </c>
      <c r="F71" s="77">
        <v>31442.9</v>
      </c>
      <c r="G71" s="77">
        <v>59981.12000000001</v>
      </c>
      <c r="H71" s="78">
        <v>47984.990000000013</v>
      </c>
      <c r="I71" s="70">
        <v>0</v>
      </c>
      <c r="J71" s="78">
        <v>18211.18</v>
      </c>
      <c r="K71" s="80">
        <v>14568.94</v>
      </c>
      <c r="L71" s="79">
        <v>849785.38491034985</v>
      </c>
      <c r="M71" s="78">
        <v>671330.4540791763</v>
      </c>
    </row>
    <row r="72" spans="1:17" ht="15" customHeight="1" x14ac:dyDescent="0.25">
      <c r="A72" s="73" t="s">
        <v>66</v>
      </c>
      <c r="B72" s="63">
        <v>0.25</v>
      </c>
      <c r="C72" s="77">
        <v>1032716.1800000002</v>
      </c>
      <c r="D72" s="77">
        <v>826172.95000000019</v>
      </c>
      <c r="E72" s="77">
        <v>11621.96565</v>
      </c>
      <c r="F72" s="77">
        <v>9204.6</v>
      </c>
      <c r="G72" s="77">
        <v>35529.760000000009</v>
      </c>
      <c r="H72" s="78">
        <v>28423.890000000007</v>
      </c>
      <c r="I72" s="70">
        <v>0</v>
      </c>
      <c r="J72" s="78">
        <v>5331.14</v>
      </c>
      <c r="K72" s="80">
        <v>4264.91</v>
      </c>
      <c r="L72" s="79">
        <v>248766.21338125001</v>
      </c>
      <c r="M72" s="78">
        <v>196525.30857118752</v>
      </c>
      <c r="Q72" s="82"/>
    </row>
    <row r="73" spans="1:17" ht="15" customHeight="1" x14ac:dyDescent="0.25">
      <c r="A73" s="73" t="s">
        <v>67</v>
      </c>
      <c r="B73" s="60">
        <v>0.54500000000000004</v>
      </c>
      <c r="C73" s="77">
        <v>2251321.34</v>
      </c>
      <c r="D73" s="77">
        <v>1801057.0799999998</v>
      </c>
      <c r="E73" s="77">
        <v>25335.885116999998</v>
      </c>
      <c r="F73" s="77">
        <v>20066.02</v>
      </c>
      <c r="G73" s="77">
        <v>31975.35</v>
      </c>
      <c r="H73" s="78">
        <v>25580.36</v>
      </c>
      <c r="I73" s="70">
        <v>0</v>
      </c>
      <c r="J73" s="78">
        <v>11621.89</v>
      </c>
      <c r="K73" s="80">
        <v>9297.51</v>
      </c>
      <c r="L73" s="79">
        <v>542310.34517112502</v>
      </c>
      <c r="M73" s="78">
        <v>428425.17268518877</v>
      </c>
    </row>
    <row r="74" spans="1:17" ht="15" customHeight="1" x14ac:dyDescent="0.25">
      <c r="A74" s="73" t="s">
        <v>68</v>
      </c>
      <c r="B74" s="60">
        <v>2.2349999999999999</v>
      </c>
      <c r="C74" s="77">
        <v>9232482.879999999</v>
      </c>
      <c r="D74" s="77">
        <v>7385986.2899999991</v>
      </c>
      <c r="E74" s="77">
        <v>103900.37291099998</v>
      </c>
      <c r="F74" s="77">
        <v>82289.099999999991</v>
      </c>
      <c r="G74" s="77">
        <v>207262.55000000005</v>
      </c>
      <c r="H74" s="78">
        <v>165810.13000000006</v>
      </c>
      <c r="I74" s="70">
        <v>0</v>
      </c>
      <c r="J74" s="78">
        <v>47660.4</v>
      </c>
      <c r="K74" s="80">
        <v>38128.32</v>
      </c>
      <c r="L74" s="79">
        <v>2223969.9476283747</v>
      </c>
      <c r="M74" s="78">
        <v>1756936.2586264156</v>
      </c>
    </row>
    <row r="75" spans="1:17" ht="15" customHeight="1" x14ac:dyDescent="0.25">
      <c r="A75" s="73" t="s">
        <v>69</v>
      </c>
      <c r="B75" s="60">
        <v>0.65100000000000002</v>
      </c>
      <c r="C75" s="77">
        <v>2689193</v>
      </c>
      <c r="D75" s="77">
        <v>2151354.44</v>
      </c>
      <c r="E75" s="77">
        <v>30263.5985526</v>
      </c>
      <c r="F75" s="77">
        <v>23968.76</v>
      </c>
      <c r="G75" s="77">
        <v>90659.29</v>
      </c>
      <c r="H75" s="78">
        <v>72527.509999999995</v>
      </c>
      <c r="I75" s="70">
        <v>0</v>
      </c>
      <c r="J75" s="78">
        <v>13882.29</v>
      </c>
      <c r="K75" s="80">
        <v>11105.83</v>
      </c>
      <c r="L75" s="79">
        <v>647787.21964477503</v>
      </c>
      <c r="M75" s="78">
        <v>511751.90351937222</v>
      </c>
    </row>
    <row r="76" spans="1:17" ht="15" customHeight="1" x14ac:dyDescent="0.25">
      <c r="A76" s="73" t="s">
        <v>70</v>
      </c>
      <c r="B76" s="60">
        <v>0.42299999999999999</v>
      </c>
      <c r="C76" s="77">
        <v>1747355.7799999998</v>
      </c>
      <c r="D76" s="77">
        <v>1397884.63</v>
      </c>
      <c r="E76" s="77">
        <v>19664.3658798</v>
      </c>
      <c r="F76" s="77">
        <v>15574.17</v>
      </c>
      <c r="G76" s="77">
        <v>15312.52</v>
      </c>
      <c r="H76" s="78">
        <v>12250.060000000001</v>
      </c>
      <c r="I76" s="70">
        <v>0</v>
      </c>
      <c r="J76" s="78">
        <v>9020.2900000000009</v>
      </c>
      <c r="K76" s="80">
        <v>7216.23</v>
      </c>
      <c r="L76" s="79">
        <v>420912.43304107501</v>
      </c>
      <c r="M76" s="78">
        <v>332520.82210244925</v>
      </c>
    </row>
    <row r="77" spans="1:17" ht="15" customHeight="1" x14ac:dyDescent="0.25">
      <c r="A77" s="73" t="s">
        <v>71</v>
      </c>
      <c r="B77" s="60">
        <v>0.85199999999999998</v>
      </c>
      <c r="C77" s="77">
        <v>3519496.8399999994</v>
      </c>
      <c r="D77" s="77">
        <v>2815597.4799999991</v>
      </c>
      <c r="E77" s="77">
        <v>39607.658935199994</v>
      </c>
      <c r="F77" s="77">
        <v>31369.27</v>
      </c>
      <c r="G77" s="77">
        <v>103128.78000000001</v>
      </c>
      <c r="H77" s="78">
        <v>82503.090000000011</v>
      </c>
      <c r="I77" s="70">
        <v>0</v>
      </c>
      <c r="J77" s="78">
        <v>18168.53</v>
      </c>
      <c r="K77" s="80">
        <v>14534.82</v>
      </c>
      <c r="L77" s="79">
        <v>847795.25520330004</v>
      </c>
      <c r="M77" s="78">
        <v>669758.25161060703</v>
      </c>
    </row>
    <row r="78" spans="1:17" ht="15" customHeight="1" x14ac:dyDescent="0.25">
      <c r="A78" s="73" t="s">
        <v>72</v>
      </c>
      <c r="B78" s="60">
        <v>0.22600000000000001</v>
      </c>
      <c r="C78" s="77">
        <v>933575.44000000018</v>
      </c>
      <c r="D78" s="77">
        <v>746860.35000000009</v>
      </c>
      <c r="E78" s="77">
        <v>10506.256947599999</v>
      </c>
      <c r="F78" s="77">
        <v>8320.9500000000007</v>
      </c>
      <c r="G78" s="77">
        <v>34152.99</v>
      </c>
      <c r="H78" s="78">
        <v>27322.479999999996</v>
      </c>
      <c r="I78" s="70">
        <v>0</v>
      </c>
      <c r="J78" s="78">
        <v>4819.3500000000004</v>
      </c>
      <c r="K78" s="80">
        <v>3855.48</v>
      </c>
      <c r="L78" s="79">
        <v>224884.65689665001</v>
      </c>
      <c r="M78" s="78">
        <v>177658.87894835352</v>
      </c>
    </row>
    <row r="79" spans="1:17" ht="15" customHeight="1" x14ac:dyDescent="0.25">
      <c r="A79" s="73" t="s">
        <v>73</v>
      </c>
      <c r="B79" s="60">
        <v>1.901</v>
      </c>
      <c r="C79" s="77">
        <v>7852774.0399999991</v>
      </c>
      <c r="D79" s="77">
        <v>6282219.1999999983</v>
      </c>
      <c r="E79" s="77">
        <v>88373.426802599992</v>
      </c>
      <c r="F79" s="77">
        <v>69991.759999999995</v>
      </c>
      <c r="G79" s="77">
        <v>493140.95999999996</v>
      </c>
      <c r="H79" s="78">
        <v>394512.83999999997</v>
      </c>
      <c r="I79" s="70">
        <v>0</v>
      </c>
      <c r="J79" s="78">
        <v>40538</v>
      </c>
      <c r="K79" s="80">
        <v>32430.400000000001</v>
      </c>
      <c r="L79" s="79">
        <v>1891618.286551025</v>
      </c>
      <c r="M79" s="78">
        <v>1494378.4463753097</v>
      </c>
    </row>
    <row r="80" spans="1:17" ht="15" customHeight="1" x14ac:dyDescent="0.25">
      <c r="A80" s="73" t="s">
        <v>74</v>
      </c>
      <c r="B80" s="60">
        <v>0.312</v>
      </c>
      <c r="C80" s="77">
        <v>1288829.81</v>
      </c>
      <c r="D80" s="77">
        <v>1031063.8700000001</v>
      </c>
      <c r="E80" s="77">
        <v>14504.213131199998</v>
      </c>
      <c r="F80" s="77">
        <v>11487.33</v>
      </c>
      <c r="G80" s="77">
        <v>24743.9</v>
      </c>
      <c r="H80" s="78">
        <v>19795.18</v>
      </c>
      <c r="I80" s="70">
        <v>0</v>
      </c>
      <c r="J80" s="78">
        <v>6653.26</v>
      </c>
      <c r="K80" s="80">
        <v>5322.61</v>
      </c>
      <c r="L80" s="79">
        <v>310460.23429980001</v>
      </c>
      <c r="M80" s="78">
        <v>245263.58509684197</v>
      </c>
    </row>
    <row r="81" spans="1:27" ht="15" customHeight="1" x14ac:dyDescent="0.25">
      <c r="A81" s="73" t="s">
        <v>75</v>
      </c>
      <c r="B81" s="60">
        <v>15.625</v>
      </c>
      <c r="C81" s="77">
        <v>64544762.960000008</v>
      </c>
      <c r="D81" s="77">
        <v>51635810.390000008</v>
      </c>
      <c r="E81" s="77">
        <v>726372.85312499991</v>
      </c>
      <c r="F81" s="77">
        <v>575287.30000000005</v>
      </c>
      <c r="G81" s="77">
        <v>1864116.3699999996</v>
      </c>
      <c r="H81" s="78">
        <v>1491293.1699999997</v>
      </c>
      <c r="I81" s="70">
        <v>0</v>
      </c>
      <c r="J81" s="78">
        <v>333196.33</v>
      </c>
      <c r="K81" s="80">
        <v>266557.07</v>
      </c>
      <c r="L81" s="79">
        <v>15547888.336328125</v>
      </c>
      <c r="M81" s="78">
        <v>12282831.785699219</v>
      </c>
    </row>
    <row r="82" spans="1:27" ht="15" customHeight="1" x14ac:dyDescent="0.25">
      <c r="A82" s="73" t="s">
        <v>76</v>
      </c>
      <c r="B82" s="60">
        <v>0.72199999999999998</v>
      </c>
      <c r="C82" s="77">
        <v>2982484.4199999995</v>
      </c>
      <c r="D82" s="77">
        <v>2385987.5499999993</v>
      </c>
      <c r="E82" s="77">
        <v>33564.236797199999</v>
      </c>
      <c r="F82" s="77">
        <v>26582.879999999997</v>
      </c>
      <c r="G82" s="77">
        <v>61563.32</v>
      </c>
      <c r="H82" s="78">
        <v>49250.75</v>
      </c>
      <c r="I82" s="70">
        <v>0</v>
      </c>
      <c r="J82" s="78">
        <v>15396.34</v>
      </c>
      <c r="K82" s="80">
        <v>12317.07</v>
      </c>
      <c r="L82" s="79">
        <v>718436.82424504997</v>
      </c>
      <c r="M82" s="78">
        <v>567565.09115358943</v>
      </c>
    </row>
    <row r="83" spans="1:27" ht="15" customHeight="1" x14ac:dyDescent="0.25">
      <c r="A83" s="73" t="s">
        <v>77</v>
      </c>
      <c r="B83" s="60">
        <v>0.49099999999999999</v>
      </c>
      <c r="C83" s="77">
        <v>2028254.6400000001</v>
      </c>
      <c r="D83" s="77">
        <v>1622603.6900000002</v>
      </c>
      <c r="E83" s="77">
        <v>22825.540536600001</v>
      </c>
      <c r="F83" s="77">
        <v>18077.830000000002</v>
      </c>
      <c r="G83" s="77">
        <v>77260</v>
      </c>
      <c r="H83" s="78">
        <v>61808.09</v>
      </c>
      <c r="I83" s="70">
        <v>0</v>
      </c>
      <c r="J83" s="78">
        <v>10470.36</v>
      </c>
      <c r="K83" s="80">
        <v>8376.2900000000009</v>
      </c>
      <c r="L83" s="79">
        <v>488576.843080775</v>
      </c>
      <c r="M83" s="78">
        <v>385975.70603381225</v>
      </c>
    </row>
    <row r="84" spans="1:27" ht="15" customHeight="1" x14ac:dyDescent="0.25">
      <c r="A84" s="73" t="s">
        <v>78</v>
      </c>
      <c r="B84" s="60">
        <v>0.68700000000000006</v>
      </c>
      <c r="C84" s="77">
        <v>2837904.11</v>
      </c>
      <c r="D84" s="77">
        <v>2270323.2999999998</v>
      </c>
      <c r="E84" s="77">
        <v>31937.161606199999</v>
      </c>
      <c r="F84" s="77">
        <v>25294.23</v>
      </c>
      <c r="G84" s="77">
        <v>97055.390000000014</v>
      </c>
      <c r="H84" s="78">
        <v>77644.400000000009</v>
      </c>
      <c r="I84" s="70">
        <v>0</v>
      </c>
      <c r="J84" s="78">
        <v>14649.98</v>
      </c>
      <c r="K84" s="80">
        <v>11719.98</v>
      </c>
      <c r="L84" s="79">
        <v>683609.55437167501</v>
      </c>
      <c r="M84" s="78">
        <v>540051.54795362323</v>
      </c>
    </row>
    <row r="85" spans="1:27" ht="15" customHeight="1" x14ac:dyDescent="0.25">
      <c r="A85" s="73" t="s">
        <v>79</v>
      </c>
      <c r="B85" s="60">
        <v>2.9870000000000001</v>
      </c>
      <c r="C85" s="77">
        <v>12338893.25</v>
      </c>
      <c r="D85" s="77">
        <v>9871114.6099999994</v>
      </c>
      <c r="E85" s="77">
        <v>138859.24558620001</v>
      </c>
      <c r="F85" s="77">
        <v>109976.52</v>
      </c>
      <c r="G85" s="77">
        <v>185231.01</v>
      </c>
      <c r="H85" s="78">
        <v>148184.88</v>
      </c>
      <c r="I85" s="70">
        <v>0</v>
      </c>
      <c r="J85" s="78">
        <v>63696.480000000003</v>
      </c>
      <c r="K85" s="80">
        <v>50957.19</v>
      </c>
      <c r="L85" s="79">
        <v>2972258.717479175</v>
      </c>
      <c r="M85" s="78">
        <v>2348084.3868085481</v>
      </c>
    </row>
    <row r="86" spans="1:27" ht="15" customHeight="1" x14ac:dyDescent="0.25">
      <c r="A86" s="73" t="s">
        <v>80</v>
      </c>
      <c r="B86" s="60">
        <v>0.31900000000000001</v>
      </c>
      <c r="C86" s="77">
        <v>1317745.8900000001</v>
      </c>
      <c r="D86" s="77">
        <v>1054196.7000000002</v>
      </c>
      <c r="E86" s="77">
        <v>14829.628169399999</v>
      </c>
      <c r="F86" s="77">
        <v>11745.07</v>
      </c>
      <c r="G86" s="77">
        <v>16249.610000000002</v>
      </c>
      <c r="H86" s="78">
        <v>12999.770000000002</v>
      </c>
      <c r="I86" s="70">
        <v>0</v>
      </c>
      <c r="J86" s="78">
        <v>6802.54</v>
      </c>
      <c r="K86" s="80">
        <v>5442.03</v>
      </c>
      <c r="L86" s="79">
        <v>317425.68827447499</v>
      </c>
      <c r="M86" s="78">
        <v>250766.29373683524</v>
      </c>
    </row>
    <row r="87" spans="1:27" ht="15" customHeight="1" x14ac:dyDescent="0.25">
      <c r="A87" s="73" t="s">
        <v>81</v>
      </c>
      <c r="B87" s="60">
        <v>0.65800000000000003</v>
      </c>
      <c r="C87" s="77">
        <v>2718109.0499999993</v>
      </c>
      <c r="D87" s="77">
        <v>2174487.2399999993</v>
      </c>
      <c r="E87" s="77">
        <v>30589.013590799997</v>
      </c>
      <c r="F87" s="77">
        <v>24226.5</v>
      </c>
      <c r="G87" s="77">
        <v>44930.47</v>
      </c>
      <c r="H87" s="78">
        <v>35944.46</v>
      </c>
      <c r="I87" s="70">
        <v>0</v>
      </c>
      <c r="J87" s="78">
        <v>14031.56</v>
      </c>
      <c r="K87" s="80">
        <v>11225.25</v>
      </c>
      <c r="L87" s="79">
        <v>654752.67361944995</v>
      </c>
      <c r="M87" s="78">
        <v>517254.61215936544</v>
      </c>
    </row>
    <row r="88" spans="1:27" ht="15" customHeight="1" x14ac:dyDescent="0.25">
      <c r="A88" s="73" t="s">
        <v>82</v>
      </c>
      <c r="B88" s="60">
        <v>5.056</v>
      </c>
      <c r="C88" s="77">
        <v>20885652.57</v>
      </c>
      <c r="D88" s="77">
        <v>16708522.030000001</v>
      </c>
      <c r="E88" s="77">
        <v>235042.6333056</v>
      </c>
      <c r="F88" s="77">
        <v>186153.76</v>
      </c>
      <c r="G88" s="77">
        <v>1983192.6599999997</v>
      </c>
      <c r="H88" s="78">
        <v>1586554.1999999997</v>
      </c>
      <c r="I88" s="70">
        <v>0</v>
      </c>
      <c r="J88" s="78">
        <v>107817</v>
      </c>
      <c r="K88" s="80">
        <v>86253.6</v>
      </c>
      <c r="L88" s="79">
        <v>5031047.8994223997</v>
      </c>
      <c r="M88" s="78">
        <v>3974527.8405436953</v>
      </c>
      <c r="Q88" s="2">
        <v>363144906.25</v>
      </c>
      <c r="R88" s="2">
        <v>290515925.10000002</v>
      </c>
    </row>
    <row r="89" spans="1:27" ht="15" customHeight="1" x14ac:dyDescent="0.25">
      <c r="A89" s="83" t="s">
        <v>83</v>
      </c>
      <c r="B89" s="60">
        <v>14.782</v>
      </c>
      <c r="C89" s="84">
        <v>61062444.089999996</v>
      </c>
      <c r="D89" s="84">
        <v>48849955.249999993</v>
      </c>
      <c r="E89" s="84">
        <v>687183.58495319996</v>
      </c>
      <c r="F89" s="84">
        <v>544249.33000000007</v>
      </c>
      <c r="G89" s="84">
        <v>1798079.6600000001</v>
      </c>
      <c r="H89" s="85">
        <v>1438463.79</v>
      </c>
      <c r="I89" s="69">
        <v>0</v>
      </c>
      <c r="J89" s="85">
        <v>315219.74</v>
      </c>
      <c r="K89" s="87">
        <v>252175.82</v>
      </c>
      <c r="L89" s="86">
        <v>14709048.66480655</v>
      </c>
      <c r="M89" s="85">
        <v>11620148.445197174</v>
      </c>
    </row>
    <row r="90" spans="1:27" ht="17.25" customHeight="1" x14ac:dyDescent="0.25">
      <c r="A90" s="25" t="s">
        <v>0</v>
      </c>
      <c r="B90" s="57">
        <v>1.0000000000000002</v>
      </c>
      <c r="C90" s="82">
        <v>413086482.82000005</v>
      </c>
      <c r="D90" s="82">
        <v>330469186.35000002</v>
      </c>
      <c r="E90" s="82">
        <v>4648786.2600000016</v>
      </c>
      <c r="F90" s="82">
        <v>3681838.7300000004</v>
      </c>
      <c r="G90" s="82">
        <v>14837464.529999997</v>
      </c>
      <c r="H90" s="82">
        <v>11869977.770000003</v>
      </c>
      <c r="I90" s="67">
        <v>0</v>
      </c>
      <c r="J90" s="82">
        <v>2132456.4900000007</v>
      </c>
      <c r="K90" s="82">
        <v>1705965.1999999997</v>
      </c>
      <c r="L90" s="82">
        <v>99506485.352499992</v>
      </c>
      <c r="M90" s="82">
        <v>78610123.428474993</v>
      </c>
    </row>
    <row r="91" spans="1:27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27" s="31" customFormat="1" ht="15" customHeight="1" x14ac:dyDescent="0.2">
      <c r="B92" s="3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31" customFormat="1" ht="15" customHeight="1" x14ac:dyDescent="0.2">
      <c r="B93" s="3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31" customFormat="1" ht="15" customHeight="1" x14ac:dyDescent="0.2">
      <c r="B94" s="3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31" customFormat="1" ht="15" customHeight="1" x14ac:dyDescent="0.2">
      <c r="B95" s="3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31" customFormat="1" ht="15" customHeight="1" x14ac:dyDescent="0.2">
      <c r="B96" s="3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31" customFormat="1" ht="15" customHeight="1" x14ac:dyDescent="0.2">
      <c r="B97" s="3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31" customFormat="1" ht="15" customHeight="1" x14ac:dyDescent="0.2">
      <c r="B98" s="3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31" customFormat="1" ht="15" customHeight="1" x14ac:dyDescent="0.2">
      <c r="B99" s="3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31" customFormat="1" ht="15" customHeight="1" x14ac:dyDescent="0.2">
      <c r="B100" s="3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31" customFormat="1" ht="15" customHeight="1" x14ac:dyDescent="0.2">
      <c r="B101" s="3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31" customFormat="1" ht="15" customHeight="1" x14ac:dyDescent="0.2">
      <c r="B102" s="3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s="31" customFormat="1" ht="15" customHeight="1" x14ac:dyDescent="0.2">
      <c r="B103" s="3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31" customFormat="1" ht="15" customHeight="1" x14ac:dyDescent="0.2">
      <c r="B104" s="3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  <c r="L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  <c r="L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  <c r="L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 customHeight="1" x14ac:dyDescent="0.2">
      <c r="C108" s="17"/>
      <c r="D108" s="17"/>
    </row>
    <row r="109" spans="1:27" ht="15" customHeight="1" x14ac:dyDescent="0.2">
      <c r="C109" s="17"/>
      <c r="D109" s="17"/>
    </row>
    <row r="110" spans="1:27" ht="15" customHeight="1" x14ac:dyDescent="0.2">
      <c r="C110" s="17"/>
      <c r="D110" s="17"/>
    </row>
    <row r="111" spans="1:27" ht="15" customHeight="1" x14ac:dyDescent="0.2">
      <c r="C111" s="17"/>
      <c r="D111" s="17"/>
    </row>
    <row r="112" spans="1:27" ht="15" customHeight="1" x14ac:dyDescent="0.2">
      <c r="C112" s="17"/>
      <c r="D112" s="17"/>
    </row>
    <row r="113" spans="3:4" ht="15" customHeight="1" x14ac:dyDescent="0.2">
      <c r="C113" s="17"/>
      <c r="D113" s="17"/>
    </row>
    <row r="114" spans="3:4" ht="15" customHeight="1" x14ac:dyDescent="0.2">
      <c r="C114" s="17"/>
      <c r="D114" s="17"/>
    </row>
    <row r="115" spans="3:4" ht="15" customHeight="1" x14ac:dyDescent="0.2">
      <c r="C115" s="17"/>
      <c r="D115" s="17"/>
    </row>
    <row r="116" spans="3:4" ht="15" customHeight="1" x14ac:dyDescent="0.2">
      <c r="C116" s="17"/>
      <c r="D116" s="17"/>
    </row>
    <row r="117" spans="3:4" ht="15" customHeight="1" x14ac:dyDescent="0.2">
      <c r="C117" s="17"/>
      <c r="D117" s="17"/>
    </row>
    <row r="118" spans="3:4" ht="15" customHeight="1" x14ac:dyDescent="0.2">
      <c r="C118" s="17"/>
      <c r="D118" s="17"/>
    </row>
    <row r="119" spans="3:4" ht="15" customHeight="1" x14ac:dyDescent="0.2">
      <c r="C119" s="17"/>
      <c r="D119" s="17"/>
    </row>
    <row r="120" spans="3:4" ht="15" customHeight="1" x14ac:dyDescent="0.2">
      <c r="C120" s="17"/>
      <c r="D120" s="17"/>
    </row>
    <row r="121" spans="3:4" ht="15" customHeight="1" x14ac:dyDescent="0.2">
      <c r="C121" s="17"/>
      <c r="D121" s="17"/>
    </row>
    <row r="122" spans="3:4" ht="15" customHeight="1" x14ac:dyDescent="0.2">
      <c r="C122" s="17"/>
      <c r="D122" s="17"/>
    </row>
    <row r="123" spans="3:4" ht="15" customHeight="1" x14ac:dyDescent="0.2">
      <c r="C123" s="17"/>
      <c r="D123" s="17"/>
    </row>
    <row r="124" spans="3:4" ht="15" customHeight="1" x14ac:dyDescent="0.2">
      <c r="C124" s="17"/>
      <c r="D124" s="17"/>
    </row>
  </sheetData>
  <mergeCells count="17">
    <mergeCell ref="A2:K2"/>
    <mergeCell ref="M2:N2"/>
    <mergeCell ref="I10:I11"/>
    <mergeCell ref="J10:K10"/>
    <mergeCell ref="N18:AA18"/>
    <mergeCell ref="A10:A11"/>
    <mergeCell ref="B10:B11"/>
    <mergeCell ref="C10:D10"/>
    <mergeCell ref="E10:F10"/>
    <mergeCell ref="G10:H10"/>
    <mergeCell ref="L10:M10"/>
    <mergeCell ref="A9:D9"/>
    <mergeCell ref="A3:M3"/>
    <mergeCell ref="A4:M4"/>
    <mergeCell ref="A5:M5"/>
    <mergeCell ref="A6:M6"/>
    <mergeCell ref="A7:M7"/>
  </mergeCells>
  <printOptions horizontalCentered="1" verticalCentered="1"/>
  <pageMargins left="0" right="0" top="0" bottom="0" header="0" footer="0"/>
  <pageSetup paperSize="9" scale="49" fitToHeight="2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27"/>
  <sheetViews>
    <sheetView showGridLines="0" tabSelected="1" view="pageBreakPreview" zoomScaleNormal="100" zoomScaleSheetLayoutView="100" workbookViewId="0">
      <pane ySplit="10" topLeftCell="A11" activePane="bottomLeft" state="frozen"/>
      <selection activeCell="A11" sqref="A11"/>
      <selection pane="bottomLeft" activeCell="A92" sqref="A92:O9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3" width="16.42578125" style="2" customWidth="1"/>
    <col min="4" max="4" width="17.5703125" style="2" customWidth="1"/>
    <col min="5" max="8" width="15" style="2" customWidth="1"/>
    <col min="9" max="9" width="11" style="2" customWidth="1"/>
    <col min="10" max="13" width="15.5703125" style="2" customWidth="1"/>
    <col min="14" max="14" width="5.7109375" style="31" customWidth="1"/>
    <col min="15" max="15" width="13" style="2" customWidth="1"/>
    <col min="16" max="16" width="12.85546875" style="2" bestFit="1" customWidth="1"/>
    <col min="17" max="16384" width="9.140625" style="2"/>
  </cols>
  <sheetData>
    <row r="1" spans="1:16" ht="15" customHeight="1" x14ac:dyDescent="0.25">
      <c r="N1" s="2"/>
    </row>
    <row r="2" spans="1:16" ht="15" customHeight="1" x14ac:dyDescent="0.25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6"/>
      <c r="O2" s="3"/>
      <c r="P2" s="13"/>
    </row>
    <row r="3" spans="1:16" ht="15" customHeight="1" x14ac:dyDescent="0.25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46"/>
      <c r="O3" s="3"/>
      <c r="P3" s="13"/>
    </row>
    <row r="4" spans="1:16" ht="15" customHeight="1" x14ac:dyDescent="0.25">
      <c r="A4" s="91" t="s">
        <v>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46"/>
      <c r="O4" s="3"/>
      <c r="P4" s="13"/>
    </row>
    <row r="5" spans="1:16" ht="15" customHeight="1" x14ac:dyDescent="0.25">
      <c r="A5" s="91" t="s">
        <v>102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46"/>
    </row>
    <row r="6" spans="1:16" ht="15" customHeight="1" x14ac:dyDescent="0.25">
      <c r="A6" s="91" t="s">
        <v>105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46"/>
    </row>
    <row r="7" spans="1:16" ht="1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ht="15" customHeight="1" x14ac:dyDescent="0.25">
      <c r="A8" s="101" t="s">
        <v>95</v>
      </c>
      <c r="B8" s="101"/>
      <c r="C8" s="101"/>
      <c r="D8" s="101"/>
      <c r="E8" s="46"/>
      <c r="F8" s="46"/>
      <c r="G8" s="46"/>
      <c r="H8" s="18"/>
      <c r="I8" s="18"/>
      <c r="J8" s="49"/>
      <c r="K8" s="43"/>
      <c r="L8" s="46"/>
      <c r="M8" s="43" t="s">
        <v>91</v>
      </c>
      <c r="N8" s="18"/>
    </row>
    <row r="9" spans="1:16" s="20" customFormat="1" ht="25.5" customHeight="1" x14ac:dyDescent="0.25">
      <c r="A9" s="95" t="s">
        <v>6</v>
      </c>
      <c r="B9" s="95" t="s">
        <v>94</v>
      </c>
      <c r="C9" s="97" t="s">
        <v>88</v>
      </c>
      <c r="D9" s="98"/>
      <c r="E9" s="97" t="s">
        <v>89</v>
      </c>
      <c r="F9" s="98"/>
      <c r="G9" s="97" t="s">
        <v>90</v>
      </c>
      <c r="H9" s="98"/>
      <c r="I9" s="95" t="s">
        <v>7</v>
      </c>
      <c r="J9" s="97" t="s">
        <v>97</v>
      </c>
      <c r="K9" s="98"/>
      <c r="L9" s="97" t="s">
        <v>103</v>
      </c>
      <c r="M9" s="98"/>
      <c r="N9" s="19"/>
    </row>
    <row r="10" spans="1:16" s="20" customFormat="1" ht="15" customHeight="1" x14ac:dyDescent="0.25">
      <c r="A10" s="99"/>
      <c r="B10" s="99"/>
      <c r="C10" s="44" t="s">
        <v>85</v>
      </c>
      <c r="D10" s="47" t="s">
        <v>86</v>
      </c>
      <c r="E10" s="47" t="s">
        <v>85</v>
      </c>
      <c r="F10" s="47" t="s">
        <v>86</v>
      </c>
      <c r="G10" s="47" t="s">
        <v>85</v>
      </c>
      <c r="H10" s="47" t="s">
        <v>86</v>
      </c>
      <c r="I10" s="96"/>
      <c r="J10" s="50" t="s">
        <v>85</v>
      </c>
      <c r="K10" s="50" t="s">
        <v>86</v>
      </c>
      <c r="L10" s="47" t="s">
        <v>85</v>
      </c>
      <c r="M10" s="47" t="s">
        <v>86</v>
      </c>
      <c r="N10" s="19"/>
    </row>
    <row r="11" spans="1:16" ht="15" customHeight="1" x14ac:dyDescent="0.25">
      <c r="A11" s="7" t="s">
        <v>8</v>
      </c>
      <c r="B11" s="39">
        <v>0.76100000000000001</v>
      </c>
      <c r="C11" s="21">
        <f>VLOOKUP($A11,'01'!$A$10:$AB$90,3,0)+VLOOKUP($A11,'02'!$A$10:$AB$90,3,0)+VLOOKUP($A11,'03'!$A$10:$AB$90,3,0)+VLOOKUP($A11,'04'!$A$10:$AB$90,3,0)+VLOOKUP($A11,'05'!$A$10:$AB$90,3,0)+VLOOKUP($A11,'06'!$A$10:$AB$90,3,0)+VLOOKUP($A11,'07'!$A$10:$AB$90,3,0)+VLOOKUP($A11,'08'!$A$10:$AB$90,3,0)+VLOOKUP($A11,'09'!$A$10:$AB$90,3,0)+VLOOKUP($A11,'10'!$A$10:$AB$90,3,0)+VLOOKUP($A11,'11'!$A$10:$AB$90,3,0)+VLOOKUP($A11,'12'!$A$10:$AC$90,3,0)</f>
        <v>33584248.75</v>
      </c>
      <c r="D11" s="21">
        <f>+VLOOKUP($A11,'01'!$A$10:$AB$90,4,0)+VLOOKUP($A11,'02'!$A$10:$AB$90,4,0)+VLOOKUP($A11,'03'!$A$10:$AB$90,4,0)+VLOOKUP($A11,'04'!$A$10:$AB$90,4,0)+VLOOKUP($A11,'05'!$A$10:$AB$90,4,0)+VLOOKUP($A11,'06'!$A$10:$AB$90,4,0)+VLOOKUP($A11,'07'!$A$10:$AB$90,4,0)+VLOOKUP($A11,'08'!$A$10:$AB$90,4,0)+VLOOKUP($A11,'09'!$A$10:$AB$90,4,0)+VLOOKUP($A11,'10'!$A$10:$AB$90,4,0)+VLOOKUP($A11,'11'!$A$10:$AB$90,4,0)+VLOOKUP($A11,'12'!$A$10:$AC$90,4,0)</f>
        <v>26867398.970000003</v>
      </c>
      <c r="E11" s="21">
        <f>+VLOOKUP($A11,'01'!$A$10:$AB$90,5,0)+VLOOKUP($A11,'02'!$A$10:$AB$90,5,0)+VLOOKUP($A11,'03'!$A$10:$AB$90,5,0)+VLOOKUP($A11,'04'!$A$10:$AB$90,5,0)+VLOOKUP($A11,'05'!$A$10:$AB$90,5,0)+VLOOKUP($A11,'06'!$A$10:$AB$90,5,0)+VLOOKUP($A11,'07'!$A$10:$AB$90,5,0)+VLOOKUP($A11,'08'!$A$10:$AB$90,5,0)+VLOOKUP($A11,'09'!$A$10:$AB$90,5,0)+VLOOKUP($A11,'10'!$A$10:$AB$90,5,0)+VLOOKUP($A11,'11'!$A$10:$AB$90,5,0)+VLOOKUP($A11,'12'!$A$10:$AC$90,5,0)</f>
        <v>382863.24775439996</v>
      </c>
      <c r="F11" s="21">
        <f>+VLOOKUP($A11,'01'!$A$10:$AB$90,6,0)+VLOOKUP($A11,'02'!$A$10:$AB$90,6,0)+VLOOKUP($A11,'03'!$A$10:$AB$90,6,0)+VLOOKUP($A11,'04'!$A$10:$AB$90,6,0)+VLOOKUP($A11,'05'!$A$10:$AB$90,6,0)+VLOOKUP($A11,'06'!$A$10:$AB$90,6,0)+VLOOKUP($A11,'07'!$A$10:$AB$90,6,0)+VLOOKUP($A11,'08'!$A$10:$AB$90,6,0)+VLOOKUP($A11,'09'!$A$10:$AB$90,6,0)+VLOOKUP($A11,'10'!$A$10:$AB$90,6,0)+VLOOKUP($A11,'11'!$A$10:$AB$90,6,0)+VLOOKUP($A11,'12'!$A$10:$AC$90,6,0)</f>
        <v>303227.69999999995</v>
      </c>
      <c r="G11" s="21">
        <f>+VLOOKUP($A11,'01'!$A$10:$AB$90,7,0)+VLOOKUP($A11,'02'!$A$10:$AB$90,7,0)+VLOOKUP($A11,'03'!$A$10:$AB$90,7,0)+VLOOKUP($A11,'04'!$A$10:$AB$90,7,0)+VLOOKUP($A11,'05'!$A$10:$AB$90,7,0)+VLOOKUP($A11,'06'!$A$10:$AB$90,7,0)+VLOOKUP($A11,'07'!$A$10:$AB$90,7,0)+VLOOKUP($A11,'08'!$A$10:$AB$90,7,0)+VLOOKUP($A11,'09'!$A$10:$AB$90,7,0)+VLOOKUP($A11,'10'!$A$10:$AB$90,7,0)+VLOOKUP($A11,'11'!$A$10:$AB$90,7,0)+VLOOKUP($A11,'12'!$A$10:$AC$90,7,0)</f>
        <v>2981819.6599999992</v>
      </c>
      <c r="H11" s="5">
        <f>+VLOOKUP($A11,'01'!$A$10:$AB$90,8,0)+VLOOKUP($A11,'02'!$A$10:$AB$90,8,0)+VLOOKUP($A11,'03'!$A$10:$AB$90,8,0)+VLOOKUP($A11,'04'!$A$10:$AB$90,8,0)+VLOOKUP($A11,'05'!$A$10:$AB$90,8,0)+VLOOKUP($A11,'06'!$A$10:$AB$90,8,0)+VLOOKUP($A11,'07'!$A$10:$AB$90,8,0)+VLOOKUP($A11,'08'!$A$10:$AB$90,8,0)+VLOOKUP($A11,'09'!$A$10:$AB$90,8,0)+VLOOKUP($A11,'10'!$A$10:$AB$90,8,0)+VLOOKUP($A11,'11'!$A$10:$AB$90,8,0)+VLOOKUP($A11,'12'!$A$10:$AC$90,8,0)</f>
        <v>2385456.7899999996</v>
      </c>
      <c r="I11" s="6">
        <f>+VLOOKUP($A11,'01'!$A$10:$AB$90,9,0)+VLOOKUP($A11,'02'!$A$10:$AB$90,9,0)+VLOOKUP($A11,'03'!$A$10:$AB$90,9,0)+VLOOKUP($A11,'04'!$A$10:$AB$90,9,0)+VLOOKUP($A11,'05'!$A$10:$AB$90,9,0)+VLOOKUP($A11,'06'!$A$10:$AB$90,9,0)+VLOOKUP($A11,'07'!$A$10:$AB$90,9,0)+VLOOKUP($A11,'08'!$A$10:$AB$90,9,0)+VLOOKUP($A11,'09'!$A$10:$AB$90,9,0)+VLOOKUP($A11,'10'!$A$10:$AB$90,9,0)+VLOOKUP($A11,'11'!$A$10:$AB$90,9,0)+VLOOKUP($A11,'12'!$A$10:$AB$90,9,0)</f>
        <v>243.82</v>
      </c>
      <c r="J11" s="21">
        <f>+VLOOKUP($A11,'01'!$A$10:$AB$90,10,0)+VLOOKUP($A11,'02'!$A$10:$AB$90,10,0)+VLOOKUP($A11,'03'!$A$10:$AB$90,10,0)+VLOOKUP($A11,'04'!$A$10:$AB$90,10,0)+VLOOKUP($A11,'05'!$A$10:$AB$90,10,0)+VLOOKUP($A11,'06'!$A$10:$AB$90,10,0)+VLOOKUP($A11,'07'!$A$10:$AB$90,10,0)+VLOOKUP($A11,'08'!$A$10:$AB$90,10,0)+VLOOKUP($A11,'09'!$A$10:$AB$90,10,0)+VLOOKUP($A11,'10'!$A$10:$AB$90,10,0)+VLOOKUP($A11,'11'!$A$10:$AB$90,10,0)+VLOOKUP($A11,'12'!$A$10:$AB$90,10,0)</f>
        <v>239380.92</v>
      </c>
      <c r="K11" s="5">
        <f>+VLOOKUP($A11,'01'!$A$10:$AB$90,11,0)+VLOOKUP($A11,'02'!$A$10:$AB$90,11,0)+VLOOKUP($A11,'03'!$A$10:$AB$90,11,0)+VLOOKUP($A11,'04'!$A$10:$AB$90,11,0)+VLOOKUP($A11,'05'!$A$10:$AB$90,11,0)+VLOOKUP($A11,'06'!$A$10:$AB$90,11,0)+VLOOKUP($A11,'07'!$A$10:$AB$90,11,0)+VLOOKUP($A11,'08'!$A$10:$AB$90,11,0)+VLOOKUP($A11,'09'!$A$10:$AB$90,11,0)+VLOOKUP($A11,'10'!$A$10:$AB$90,11,0)+VLOOKUP($A11,'11'!$A$10:$AB$90,11,0)+VLOOKUP($A11,'12'!$A$10:$AB$90,11,0)</f>
        <v>191504.70999999996</v>
      </c>
      <c r="L11" s="21">
        <f>+VLOOKUP($A11,'01'!$A$10:$AB$90,12,0)+VLOOKUP($A11,'02'!$A$10:$AB$90,12,0)+VLOOKUP($A11,'03'!$A$10:$AB$90,12,0)+VLOOKUP($A11,'04'!$A$10:$AB$90,12,0)+VLOOKUP($A11,'05'!$A$10:$AB$90,12,0)+VLOOKUP($A11,'06'!$A$10:$AB$90,12,0)+VLOOKUP($A11,'07'!$A$10:$AB$90,12,0)+VLOOKUP($A11,'08'!$A$10:$AB$90,12,0)+VLOOKUP($A11,'09'!$A$10:$AB$90,12,0)+VLOOKUP($A11,'10'!$A$10:$AB$90,12,0)+VLOOKUP($A11,'11'!$A$10:$AB$90,12,0)+VLOOKUP($A11,'12'!$A$10:$AB$90,12,0)</f>
        <v>757244.35353252501</v>
      </c>
      <c r="M11" s="5">
        <f>+VLOOKUP($A11,'01'!$A$10:$AB$90,13,0)+VLOOKUP($A11,'02'!$A$10:$AB$90,13,0)+VLOOKUP($A11,'03'!$A$10:$AB$90,13,0)+VLOOKUP($A11,'04'!$A$10:$AB$90,13,0)+VLOOKUP($A11,'05'!$A$10:$AB$90,13,0)+VLOOKUP($A11,'06'!$A$10:$AB$90,13,0)+VLOOKUP($A11,'07'!$A$10:$AB$90,13,0)+VLOOKUP($A11,'08'!$A$10:$AB$90,13,0)+VLOOKUP($A11,'09'!$A$10:$AB$90,13,0)+VLOOKUP($A11,'10'!$A$10:$AB$90,13,0)+VLOOKUP($A11,'11'!$A$10:$AB$90,13,0)+VLOOKUP($A11,'12'!$A$10:$AB$90,13,0)</f>
        <v>598223.03929069475</v>
      </c>
      <c r="N11" s="15"/>
      <c r="O11" s="22"/>
      <c r="P11" s="4"/>
    </row>
    <row r="12" spans="1:16" ht="15" customHeight="1" x14ac:dyDescent="0.25">
      <c r="A12" s="7" t="s">
        <v>9</v>
      </c>
      <c r="B12" s="40">
        <v>0.28899999999999998</v>
      </c>
      <c r="C12" s="23">
        <f>VLOOKUP($A12,'01'!$A$10:$AB$90,3,0)+VLOOKUP($A12,'02'!$A$10:$AB$90,3,0)+VLOOKUP($A12,'03'!$A$10:$AB$90,3,0)+VLOOKUP($A12,'04'!$A$10:$AB$90,3,0)+VLOOKUP($A12,'05'!$A$10:$AB$90,3,0)+VLOOKUP($A12,'06'!$A$10:$AB$90,3,0)+VLOOKUP($A12,'07'!$A$10:$AB$90,3,0)+VLOOKUP($A12,'08'!$A$10:$AB$90,3,0)+VLOOKUP($A12,'09'!$A$10:$AB$90,3,0)+VLOOKUP($A12,'10'!$A$10:$AB$90,3,0)+VLOOKUP($A12,'11'!$A$10:$AB$90,3,0)+VLOOKUP($A12,'12'!$A$10:$AC$90,3,0)</f>
        <v>12753973.899999999</v>
      </c>
      <c r="D12" s="8">
        <f>+VLOOKUP($A12,'01'!$A$10:$AB$90,4,0)+VLOOKUP($A12,'02'!$A$10:$AB$90,4,0)+VLOOKUP($A12,'03'!$A$10:$AB$90,4,0)+VLOOKUP($A12,'04'!$A$10:$AB$90,4,0)+VLOOKUP($A12,'05'!$A$10:$AB$90,4,0)+VLOOKUP($A12,'06'!$A$10:$AB$90,4,0)+VLOOKUP($A12,'07'!$A$10:$AB$90,4,0)+VLOOKUP($A12,'08'!$A$10:$AB$90,4,0)+VLOOKUP($A12,'09'!$A$10:$AB$90,4,0)+VLOOKUP($A12,'10'!$A$10:$AB$90,4,0)+VLOOKUP($A12,'11'!$A$10:$AB$90,4,0)+VLOOKUP($A12,'12'!$A$10:$AC$90,4,0)</f>
        <v>10203179.16</v>
      </c>
      <c r="E12" s="23">
        <f>+VLOOKUP($A12,'01'!$A$10:$AB$90,5,0)+VLOOKUP($A12,'02'!$A$10:$AB$90,5,0)+VLOOKUP($A12,'03'!$A$10:$AB$90,5,0)+VLOOKUP($A12,'04'!$A$10:$AB$90,5,0)+VLOOKUP($A12,'05'!$A$10:$AB$90,5,0)+VLOOKUP($A12,'06'!$A$10:$AB$90,5,0)+VLOOKUP($A12,'07'!$A$10:$AB$90,5,0)+VLOOKUP($A12,'08'!$A$10:$AB$90,5,0)+VLOOKUP($A12,'09'!$A$10:$AB$90,5,0)+VLOOKUP($A12,'10'!$A$10:$AB$90,5,0)+VLOOKUP($A12,'11'!$A$10:$AB$90,5,0)+VLOOKUP($A12,'12'!$A$10:$AC$90,5,0)</f>
        <v>145397.47516560002</v>
      </c>
      <c r="F12" s="23">
        <f>+VLOOKUP($A12,'01'!$A$10:$AB$90,6,0)+VLOOKUP($A12,'02'!$A$10:$AB$90,6,0)+VLOOKUP($A12,'03'!$A$10:$AB$90,6,0)+VLOOKUP($A12,'04'!$A$10:$AB$90,6,0)+VLOOKUP($A12,'05'!$A$10:$AB$90,6,0)+VLOOKUP($A12,'06'!$A$10:$AB$90,6,0)+VLOOKUP($A12,'07'!$A$10:$AB$90,6,0)+VLOOKUP($A12,'08'!$A$10:$AB$90,6,0)+VLOOKUP($A12,'09'!$A$10:$AB$90,6,0)+VLOOKUP($A12,'10'!$A$10:$AB$90,6,0)+VLOOKUP($A12,'11'!$A$10:$AB$90,6,0)+VLOOKUP($A12,'12'!$A$10:$AC$90,6,0)</f>
        <v>115154.81000000001</v>
      </c>
      <c r="G12" s="23">
        <f>+VLOOKUP($A12,'01'!$A$10:$AB$90,7,0)+VLOOKUP($A12,'02'!$A$10:$AB$90,7,0)+VLOOKUP($A12,'03'!$A$10:$AB$90,7,0)+VLOOKUP($A12,'04'!$A$10:$AB$90,7,0)+VLOOKUP($A12,'05'!$A$10:$AB$90,7,0)+VLOOKUP($A12,'06'!$A$10:$AB$90,7,0)+VLOOKUP($A12,'07'!$A$10:$AB$90,7,0)+VLOOKUP($A12,'08'!$A$10:$AB$90,7,0)+VLOOKUP($A12,'09'!$A$10:$AB$90,7,0)+VLOOKUP($A12,'10'!$A$10:$AB$90,7,0)+VLOOKUP($A12,'11'!$A$10:$AB$90,7,0)+VLOOKUP($A12,'12'!$A$10:$AC$90,7,0)</f>
        <v>1005672.69</v>
      </c>
      <c r="H12" s="8">
        <f>+VLOOKUP($A12,'01'!$A$10:$AB$90,8,0)+VLOOKUP($A12,'02'!$A$10:$AB$90,8,0)+VLOOKUP($A12,'03'!$A$10:$AB$90,8,0)+VLOOKUP($A12,'04'!$A$10:$AB$90,8,0)+VLOOKUP($A12,'05'!$A$10:$AB$90,8,0)+VLOOKUP($A12,'06'!$A$10:$AB$90,8,0)+VLOOKUP($A12,'07'!$A$10:$AB$90,8,0)+VLOOKUP($A12,'08'!$A$10:$AB$90,8,0)+VLOOKUP($A12,'09'!$A$10:$AB$90,8,0)+VLOOKUP($A12,'10'!$A$10:$AB$90,8,0)+VLOOKUP($A12,'11'!$A$10:$AB$90,8,0)+VLOOKUP($A12,'12'!$A$10:$AC$90,8,0)</f>
        <v>804539.15000000014</v>
      </c>
      <c r="I12" s="9">
        <f>+VLOOKUP($A12,'01'!$A$10:$AB$90,9,0)+VLOOKUP($A12,'02'!$A$10:$AB$90,9,0)+VLOOKUP($A12,'03'!$A$10:$AB$90,9,0)+VLOOKUP($A12,'04'!$A$10:$AB$90,9,0)+VLOOKUP($A12,'05'!$A$10:$AB$90,9,0)+VLOOKUP($A12,'06'!$A$10:$AB$90,9,0)+VLOOKUP($A12,'07'!$A$10:$AB$90,9,0)+VLOOKUP($A12,'08'!$A$10:$AB$90,9,0)+VLOOKUP($A12,'09'!$A$10:$AB$90,9,0)+VLOOKUP($A12,'10'!$A$10:$AB$90,9,0)+VLOOKUP($A12,'11'!$A$10:$AB$90,9,0)+VLOOKUP($A12,'12'!$A$10:$AB$90,9,0)</f>
        <v>108.77</v>
      </c>
      <c r="J12" s="23">
        <f>+VLOOKUP($A12,'01'!$A$10:$AB$90,10,0)+VLOOKUP($A12,'02'!$A$10:$AB$90,10,0)+VLOOKUP($A12,'03'!$A$10:$AB$90,10,0)+VLOOKUP($A12,'04'!$A$10:$AB$90,10,0)+VLOOKUP($A12,'05'!$A$10:$AB$90,10,0)+VLOOKUP($A12,'06'!$A$10:$AB$90,10,0)+VLOOKUP($A12,'07'!$A$10:$AB$90,10,0)+VLOOKUP($A12,'08'!$A$10:$AB$90,10,0)+VLOOKUP($A12,'09'!$A$10:$AB$90,10,0)+VLOOKUP($A12,'10'!$A$10:$AB$90,10,0)+VLOOKUP($A12,'11'!$A$10:$AB$90,10,0)+VLOOKUP($A12,'12'!$A$10:$AB$90,10,0)</f>
        <v>90908.12999999999</v>
      </c>
      <c r="K12" s="8">
        <f>+VLOOKUP($A12,'01'!$A$10:$AB$90,11,0)+VLOOKUP($A12,'02'!$A$10:$AB$90,11,0)+VLOOKUP($A12,'03'!$A$10:$AB$90,11,0)+VLOOKUP($A12,'04'!$A$10:$AB$90,11,0)+VLOOKUP($A12,'05'!$A$10:$AB$90,11,0)+VLOOKUP($A12,'06'!$A$10:$AB$90,11,0)+VLOOKUP($A12,'07'!$A$10:$AB$90,11,0)+VLOOKUP($A12,'08'!$A$10:$AB$90,11,0)+VLOOKUP($A12,'09'!$A$10:$AB$90,11,0)+VLOOKUP($A12,'10'!$A$10:$AB$90,11,0)+VLOOKUP($A12,'11'!$A$10:$AB$90,11,0)+VLOOKUP($A12,'12'!$A$10:$AB$90,11,0)</f>
        <v>72726.5</v>
      </c>
      <c r="L12" s="23">
        <f>+VLOOKUP($A12,'01'!$A$10:$AB$90,12,0)+VLOOKUP($A12,'02'!$A$10:$AB$90,12,0)+VLOOKUP($A12,'03'!$A$10:$AB$90,12,0)+VLOOKUP($A12,'04'!$A$10:$AB$90,12,0)+VLOOKUP($A12,'05'!$A$10:$AB$90,12,0)+VLOOKUP($A12,'06'!$A$10:$AB$90,12,0)+VLOOKUP($A12,'07'!$A$10:$AB$90,12,0)+VLOOKUP($A12,'08'!$A$10:$AB$90,12,0)+VLOOKUP($A12,'09'!$A$10:$AB$90,12,0)+VLOOKUP($A12,'10'!$A$10:$AB$90,12,0)+VLOOKUP($A12,'11'!$A$10:$AB$90,12,0)+VLOOKUP($A12,'12'!$A$10:$AB$90,12,0)</f>
        <v>287573.74266872497</v>
      </c>
      <c r="M12" s="8">
        <f>+VLOOKUP($A12,'01'!$A$10:$AB$90,13,0)+VLOOKUP($A12,'02'!$A$10:$AB$90,13,0)+VLOOKUP($A12,'03'!$A$10:$AB$90,13,0)+VLOOKUP($A12,'04'!$A$10:$AB$90,13,0)+VLOOKUP($A12,'05'!$A$10:$AB$90,13,0)+VLOOKUP($A12,'06'!$A$10:$AB$90,13,0)+VLOOKUP($A12,'07'!$A$10:$AB$90,13,0)+VLOOKUP($A12,'08'!$A$10:$AB$90,13,0)+VLOOKUP($A12,'09'!$A$10:$AB$90,13,0)+VLOOKUP($A12,'10'!$A$10:$AB$90,13,0)+VLOOKUP($A12,'11'!$A$10:$AB$90,13,0)+VLOOKUP($A12,'12'!$A$10:$AB$90,13,0)</f>
        <v>227183.2567082927</v>
      </c>
      <c r="N12" s="15"/>
      <c r="O12" s="22"/>
      <c r="P12" s="4"/>
    </row>
    <row r="13" spans="1:16" ht="15" customHeight="1" x14ac:dyDescent="0.25">
      <c r="A13" s="7" t="s">
        <v>10</v>
      </c>
      <c r="B13" s="40">
        <v>0.40400000000000003</v>
      </c>
      <c r="C13" s="23">
        <f>VLOOKUP($A13,'01'!$A$10:$AB$90,3,0)+VLOOKUP($A13,'02'!$A$10:$AB$90,3,0)+VLOOKUP($A13,'03'!$A$10:$AB$90,3,0)+VLOOKUP($A13,'04'!$A$10:$AB$90,3,0)+VLOOKUP($A13,'05'!$A$10:$AB$90,3,0)+VLOOKUP($A13,'06'!$A$10:$AB$90,3,0)+VLOOKUP($A13,'07'!$A$10:$AB$90,3,0)+VLOOKUP($A13,'08'!$A$10:$AB$90,3,0)+VLOOKUP($A13,'09'!$A$10:$AB$90,3,0)+VLOOKUP($A13,'10'!$A$10:$AB$90,3,0)+VLOOKUP($A13,'11'!$A$10:$AB$90,3,0)+VLOOKUP($A13,'12'!$A$10:$AC$90,3,0)</f>
        <v>17828919.879999999</v>
      </c>
      <c r="D13" s="23">
        <f>+VLOOKUP($A13,'01'!$A$10:$AB$90,4,0)+VLOOKUP($A13,'02'!$A$10:$AB$90,4,0)+VLOOKUP($A13,'03'!$A$10:$AB$90,4,0)+VLOOKUP($A13,'04'!$A$10:$AB$90,4,0)+VLOOKUP($A13,'05'!$A$10:$AB$90,4,0)+VLOOKUP($A13,'06'!$A$10:$AB$90,4,0)+VLOOKUP($A13,'07'!$A$10:$AB$90,4,0)+VLOOKUP($A13,'08'!$A$10:$AB$90,4,0)+VLOOKUP($A13,'09'!$A$10:$AB$90,4,0)+VLOOKUP($A13,'10'!$A$10:$AB$90,4,0)+VLOOKUP($A13,'11'!$A$10:$AB$90,4,0)+VLOOKUP($A13,'12'!$A$10:$AC$90,4,0)</f>
        <v>14263135.970000003</v>
      </c>
      <c r="E13" s="23">
        <f>+VLOOKUP($A13,'01'!$A$10:$AB$90,5,0)+VLOOKUP($A13,'02'!$A$10:$AB$90,5,0)+VLOOKUP($A13,'03'!$A$10:$AB$90,5,0)+VLOOKUP($A13,'04'!$A$10:$AB$90,5,0)+VLOOKUP($A13,'05'!$A$10:$AB$90,5,0)+VLOOKUP($A13,'06'!$A$10:$AB$90,5,0)+VLOOKUP($A13,'07'!$A$10:$AB$90,5,0)+VLOOKUP($A13,'08'!$A$10:$AB$90,5,0)+VLOOKUP($A13,'09'!$A$10:$AB$90,5,0)+VLOOKUP($A13,'10'!$A$10:$AB$90,5,0)+VLOOKUP($A13,'11'!$A$10:$AB$90,5,0)+VLOOKUP($A13,'12'!$A$10:$AC$90,5,0)</f>
        <v>203254.60196159998</v>
      </c>
      <c r="F13" s="23">
        <f>+VLOOKUP($A13,'01'!$A$10:$AB$90,6,0)+VLOOKUP($A13,'02'!$A$10:$AB$90,6,0)+VLOOKUP($A13,'03'!$A$10:$AB$90,6,0)+VLOOKUP($A13,'04'!$A$10:$AB$90,6,0)+VLOOKUP($A13,'05'!$A$10:$AB$90,6,0)+VLOOKUP($A13,'06'!$A$10:$AB$90,6,0)+VLOOKUP($A13,'07'!$A$10:$AB$90,6,0)+VLOOKUP($A13,'08'!$A$10:$AB$90,6,0)+VLOOKUP($A13,'09'!$A$10:$AB$90,6,0)+VLOOKUP($A13,'10'!$A$10:$AB$90,6,0)+VLOOKUP($A13,'11'!$A$10:$AB$90,6,0)+VLOOKUP($A13,'12'!$A$10:$AC$90,6,0)</f>
        <v>160977.65000000002</v>
      </c>
      <c r="G13" s="23">
        <f>+VLOOKUP($A13,'01'!$A$10:$AB$90,7,0)+VLOOKUP($A13,'02'!$A$10:$AB$90,7,0)+VLOOKUP($A13,'03'!$A$10:$AB$90,7,0)+VLOOKUP($A13,'04'!$A$10:$AB$90,7,0)+VLOOKUP($A13,'05'!$A$10:$AB$90,7,0)+VLOOKUP($A13,'06'!$A$10:$AB$90,7,0)+VLOOKUP($A13,'07'!$A$10:$AB$90,7,0)+VLOOKUP($A13,'08'!$A$10:$AB$90,7,0)+VLOOKUP($A13,'09'!$A$10:$AB$90,7,0)+VLOOKUP($A13,'10'!$A$10:$AB$90,7,0)+VLOOKUP($A13,'11'!$A$10:$AB$90,7,0)+VLOOKUP($A13,'12'!$A$10:$AC$90,7,0)</f>
        <v>1095625.17</v>
      </c>
      <c r="H13" s="8">
        <f>+VLOOKUP($A13,'01'!$A$10:$AB$90,8,0)+VLOOKUP($A13,'02'!$A$10:$AB$90,8,0)+VLOOKUP($A13,'03'!$A$10:$AB$90,8,0)+VLOOKUP($A13,'04'!$A$10:$AB$90,8,0)+VLOOKUP($A13,'05'!$A$10:$AB$90,8,0)+VLOOKUP($A13,'06'!$A$10:$AB$90,8,0)+VLOOKUP($A13,'07'!$A$10:$AB$90,8,0)+VLOOKUP($A13,'08'!$A$10:$AB$90,8,0)+VLOOKUP($A13,'09'!$A$10:$AB$90,8,0)+VLOOKUP($A13,'10'!$A$10:$AB$90,8,0)+VLOOKUP($A13,'11'!$A$10:$AB$90,8,0)+VLOOKUP($A13,'12'!$A$10:$AC$90,8,0)</f>
        <v>876501.12000000011</v>
      </c>
      <c r="I13" s="9">
        <f>+VLOOKUP($A13,'01'!$A$10:$AB$90,9,0)+VLOOKUP($A13,'02'!$A$10:$AB$90,9,0)+VLOOKUP($A13,'03'!$A$10:$AB$90,9,0)+VLOOKUP($A13,'04'!$A$10:$AB$90,9,0)+VLOOKUP($A13,'05'!$A$10:$AB$90,9,0)+VLOOKUP($A13,'06'!$A$10:$AB$90,9,0)+VLOOKUP($A13,'07'!$A$10:$AB$90,9,0)+VLOOKUP($A13,'08'!$A$10:$AB$90,9,0)+VLOOKUP($A13,'09'!$A$10:$AB$90,9,0)+VLOOKUP($A13,'10'!$A$10:$AB$90,9,0)+VLOOKUP($A13,'11'!$A$10:$AB$90,9,0)+VLOOKUP($A13,'12'!$A$10:$AB$90,9,0)</f>
        <v>86.16</v>
      </c>
      <c r="J13" s="23">
        <f>+VLOOKUP($A13,'01'!$A$10:$AB$90,10,0)+VLOOKUP($A13,'02'!$A$10:$AB$90,10,0)+VLOOKUP($A13,'03'!$A$10:$AB$90,10,0)+VLOOKUP($A13,'04'!$A$10:$AB$90,10,0)+VLOOKUP($A13,'05'!$A$10:$AB$90,10,0)+VLOOKUP($A13,'06'!$A$10:$AB$90,10,0)+VLOOKUP($A13,'07'!$A$10:$AB$90,10,0)+VLOOKUP($A13,'08'!$A$10:$AB$90,10,0)+VLOOKUP($A13,'09'!$A$10:$AB$90,10,0)+VLOOKUP($A13,'10'!$A$10:$AB$90,10,0)+VLOOKUP($A13,'11'!$A$10:$AB$90,10,0)+VLOOKUP($A13,'12'!$A$10:$AB$90,10,0)</f>
        <v>127082.62999999999</v>
      </c>
      <c r="K13" s="8">
        <f>+VLOOKUP($A13,'01'!$A$10:$AB$90,11,0)+VLOOKUP($A13,'02'!$A$10:$AB$90,11,0)+VLOOKUP($A13,'03'!$A$10:$AB$90,11,0)+VLOOKUP($A13,'04'!$A$10:$AB$90,11,0)+VLOOKUP($A13,'05'!$A$10:$AB$90,11,0)+VLOOKUP($A13,'06'!$A$10:$AB$90,11,0)+VLOOKUP($A13,'07'!$A$10:$AB$90,11,0)+VLOOKUP($A13,'08'!$A$10:$AB$90,11,0)+VLOOKUP($A13,'09'!$A$10:$AB$90,11,0)+VLOOKUP($A13,'10'!$A$10:$AB$90,11,0)+VLOOKUP($A13,'11'!$A$10:$AB$90,11,0)+VLOOKUP($A13,'12'!$A$10:$AB$90,11,0)</f>
        <v>101666.11000000002</v>
      </c>
      <c r="L13" s="23">
        <f>+VLOOKUP($A13,'01'!$A$10:$AB$90,12,0)+VLOOKUP($A13,'02'!$A$10:$AB$90,12,0)+VLOOKUP($A13,'03'!$A$10:$AB$90,12,0)+VLOOKUP($A13,'04'!$A$10:$AB$90,12,0)+VLOOKUP($A13,'05'!$A$10:$AB$90,12,0)+VLOOKUP($A13,'06'!$A$10:$AB$90,12,0)+VLOOKUP($A13,'07'!$A$10:$AB$90,12,0)+VLOOKUP($A13,'08'!$A$10:$AB$90,12,0)+VLOOKUP($A13,'09'!$A$10:$AB$90,12,0)+VLOOKUP($A13,'10'!$A$10:$AB$90,12,0)+VLOOKUP($A13,'11'!$A$10:$AB$90,12,0)+VLOOKUP($A13,'12'!$A$10:$AB$90,12,0)</f>
        <v>402006.2008241</v>
      </c>
      <c r="M13" s="8">
        <f>+VLOOKUP($A13,'01'!$A$10:$AB$90,13,0)+VLOOKUP($A13,'02'!$A$10:$AB$90,13,0)+VLOOKUP($A13,'03'!$A$10:$AB$90,13,0)+VLOOKUP($A13,'04'!$A$10:$AB$90,13,0)+VLOOKUP($A13,'05'!$A$10:$AB$90,13,0)+VLOOKUP($A13,'06'!$A$10:$AB$90,13,0)+VLOOKUP($A13,'07'!$A$10:$AB$90,13,0)+VLOOKUP($A13,'08'!$A$10:$AB$90,13,0)+VLOOKUP($A13,'09'!$A$10:$AB$90,13,0)+VLOOKUP($A13,'10'!$A$10:$AB$90,13,0)+VLOOKUP($A13,'11'!$A$10:$AB$90,13,0)+VLOOKUP($A13,'12'!$A$10:$AB$90,13,0)</f>
        <v>317584.898651039</v>
      </c>
      <c r="N13" s="15"/>
      <c r="O13" s="22"/>
      <c r="P13" s="4"/>
    </row>
    <row r="14" spans="1:16" ht="15" customHeight="1" x14ac:dyDescent="0.25">
      <c r="A14" s="7" t="s">
        <v>11</v>
      </c>
      <c r="B14" s="40">
        <v>0.498</v>
      </c>
      <c r="C14" s="23">
        <f>VLOOKUP($A14,'01'!$A$10:$AB$90,3,0)+VLOOKUP($A14,'02'!$A$10:$AB$90,3,0)+VLOOKUP($A14,'03'!$A$10:$AB$90,3,0)+VLOOKUP($A14,'04'!$A$10:$AB$90,3,0)+VLOOKUP($A14,'05'!$A$10:$AB$90,3,0)+VLOOKUP($A14,'06'!$A$10:$AB$90,3,0)+VLOOKUP($A14,'07'!$A$10:$AB$90,3,0)+VLOOKUP($A14,'08'!$A$10:$AB$90,3,0)+VLOOKUP($A14,'09'!$A$10:$AB$90,3,0)+VLOOKUP($A14,'10'!$A$10:$AB$90,3,0)+VLOOKUP($A14,'11'!$A$10:$AB$90,3,0)+VLOOKUP($A14,'12'!$A$10:$AC$90,3,0)</f>
        <v>21977136.629999999</v>
      </c>
      <c r="D14" s="23">
        <f>+VLOOKUP($A14,'01'!$A$10:$AB$90,4,0)+VLOOKUP($A14,'02'!$A$10:$AB$90,4,0)+VLOOKUP($A14,'03'!$A$10:$AB$90,4,0)+VLOOKUP($A14,'04'!$A$10:$AB$90,4,0)+VLOOKUP($A14,'05'!$A$10:$AB$90,4,0)+VLOOKUP($A14,'06'!$A$10:$AB$90,4,0)+VLOOKUP($A14,'07'!$A$10:$AB$90,4,0)+VLOOKUP($A14,'08'!$A$10:$AB$90,4,0)+VLOOKUP($A14,'09'!$A$10:$AB$90,4,0)+VLOOKUP($A14,'10'!$A$10:$AB$90,4,0)+VLOOKUP($A14,'11'!$A$10:$AB$90,4,0)+VLOOKUP($A14,'12'!$A$10:$AC$90,4,0)</f>
        <v>17581709.370000001</v>
      </c>
      <c r="E14" s="23">
        <f>+VLOOKUP($A14,'01'!$A$10:$AB$90,5,0)+VLOOKUP($A14,'02'!$A$10:$AB$90,5,0)+VLOOKUP($A14,'03'!$A$10:$AB$90,5,0)+VLOOKUP($A14,'04'!$A$10:$AB$90,5,0)+VLOOKUP($A14,'05'!$A$10:$AB$90,5,0)+VLOOKUP($A14,'06'!$A$10:$AB$90,5,0)+VLOOKUP($A14,'07'!$A$10:$AB$90,5,0)+VLOOKUP($A14,'08'!$A$10:$AB$90,5,0)+VLOOKUP($A14,'09'!$A$10:$AB$90,5,0)+VLOOKUP($A14,'10'!$A$10:$AB$90,5,0)+VLOOKUP($A14,'11'!$A$10:$AB$90,5,0)+VLOOKUP($A14,'12'!$A$10:$AC$90,5,0)</f>
        <v>250546.5142992</v>
      </c>
      <c r="F14" s="23">
        <f>+VLOOKUP($A14,'01'!$A$10:$AB$90,6,0)+VLOOKUP($A14,'02'!$A$10:$AB$90,6,0)+VLOOKUP($A14,'03'!$A$10:$AB$90,6,0)+VLOOKUP($A14,'04'!$A$10:$AB$90,6,0)+VLOOKUP($A14,'05'!$A$10:$AB$90,6,0)+VLOOKUP($A14,'06'!$A$10:$AB$90,6,0)+VLOOKUP($A14,'07'!$A$10:$AB$90,6,0)+VLOOKUP($A14,'08'!$A$10:$AB$90,6,0)+VLOOKUP($A14,'09'!$A$10:$AB$90,6,0)+VLOOKUP($A14,'10'!$A$10:$AB$90,6,0)+VLOOKUP($A14,'11'!$A$10:$AB$90,6,0)+VLOOKUP($A14,'12'!$A$10:$AC$90,6,0)</f>
        <v>198432.82</v>
      </c>
      <c r="G14" s="23">
        <f>+VLOOKUP($A14,'01'!$A$10:$AB$90,7,0)+VLOOKUP($A14,'02'!$A$10:$AB$90,7,0)+VLOOKUP($A14,'03'!$A$10:$AB$90,7,0)+VLOOKUP($A14,'04'!$A$10:$AB$90,7,0)+VLOOKUP($A14,'05'!$A$10:$AB$90,7,0)+VLOOKUP($A14,'06'!$A$10:$AB$90,7,0)+VLOOKUP($A14,'07'!$A$10:$AB$90,7,0)+VLOOKUP($A14,'08'!$A$10:$AB$90,7,0)+VLOOKUP($A14,'09'!$A$10:$AB$90,7,0)+VLOOKUP($A14,'10'!$A$10:$AB$90,7,0)+VLOOKUP($A14,'11'!$A$10:$AB$90,7,0)+VLOOKUP($A14,'12'!$A$10:$AC$90,7,0)</f>
        <v>2700259.7699999991</v>
      </c>
      <c r="H14" s="8">
        <f>+VLOOKUP($A14,'01'!$A$10:$AB$90,8,0)+VLOOKUP($A14,'02'!$A$10:$AB$90,8,0)+VLOOKUP($A14,'03'!$A$10:$AB$90,8,0)+VLOOKUP($A14,'04'!$A$10:$AB$90,8,0)+VLOOKUP($A14,'05'!$A$10:$AB$90,8,0)+VLOOKUP($A14,'06'!$A$10:$AB$90,8,0)+VLOOKUP($A14,'07'!$A$10:$AB$90,8,0)+VLOOKUP($A14,'08'!$A$10:$AB$90,8,0)+VLOOKUP($A14,'09'!$A$10:$AB$90,8,0)+VLOOKUP($A14,'10'!$A$10:$AB$90,8,0)+VLOOKUP($A14,'11'!$A$10:$AB$90,8,0)+VLOOKUP($A14,'12'!$A$10:$AC$90,8,0)</f>
        <v>2160208.7999999998</v>
      </c>
      <c r="I14" s="9">
        <f>+VLOOKUP($A14,'01'!$A$10:$AB$90,9,0)+VLOOKUP($A14,'02'!$A$10:$AB$90,9,0)+VLOOKUP($A14,'03'!$A$10:$AB$90,9,0)+VLOOKUP($A14,'04'!$A$10:$AB$90,9,0)+VLOOKUP($A14,'05'!$A$10:$AB$90,9,0)+VLOOKUP($A14,'06'!$A$10:$AB$90,9,0)+VLOOKUP($A14,'07'!$A$10:$AB$90,9,0)+VLOOKUP($A14,'08'!$A$10:$AB$90,9,0)+VLOOKUP($A14,'09'!$A$10:$AB$90,9,0)+VLOOKUP($A14,'10'!$A$10:$AB$90,9,0)+VLOOKUP($A14,'11'!$A$10:$AB$90,9,0)+VLOOKUP($A14,'12'!$A$10:$AB$90,9,0)</f>
        <v>242.44</v>
      </c>
      <c r="J14" s="23">
        <f>+VLOOKUP($A14,'01'!$A$10:$AB$90,10,0)+VLOOKUP($A14,'02'!$A$10:$AB$90,10,0)+VLOOKUP($A14,'03'!$A$10:$AB$90,10,0)+VLOOKUP($A14,'04'!$A$10:$AB$90,10,0)+VLOOKUP($A14,'05'!$A$10:$AB$90,10,0)+VLOOKUP($A14,'06'!$A$10:$AB$90,10,0)+VLOOKUP($A14,'07'!$A$10:$AB$90,10,0)+VLOOKUP($A14,'08'!$A$10:$AB$90,10,0)+VLOOKUP($A14,'09'!$A$10:$AB$90,10,0)+VLOOKUP($A14,'10'!$A$10:$AB$90,10,0)+VLOOKUP($A14,'11'!$A$10:$AB$90,10,0)+VLOOKUP($A14,'12'!$A$10:$AB$90,10,0)</f>
        <v>156651.37</v>
      </c>
      <c r="K14" s="8">
        <f>+VLOOKUP($A14,'01'!$A$10:$AB$90,11,0)+VLOOKUP($A14,'02'!$A$10:$AB$90,11,0)+VLOOKUP($A14,'03'!$A$10:$AB$90,11,0)+VLOOKUP($A14,'04'!$A$10:$AB$90,11,0)+VLOOKUP($A14,'05'!$A$10:$AB$90,11,0)+VLOOKUP($A14,'06'!$A$10:$AB$90,11,0)+VLOOKUP($A14,'07'!$A$10:$AB$90,11,0)+VLOOKUP($A14,'08'!$A$10:$AB$90,11,0)+VLOOKUP($A14,'09'!$A$10:$AB$90,11,0)+VLOOKUP($A14,'10'!$A$10:$AB$90,11,0)+VLOOKUP($A14,'11'!$A$10:$AB$90,11,0)+VLOOKUP($A14,'12'!$A$10:$AB$90,11,0)</f>
        <v>125321.07999999999</v>
      </c>
      <c r="L14" s="23">
        <f>+VLOOKUP($A14,'01'!$A$10:$AB$90,12,0)+VLOOKUP($A14,'02'!$A$10:$AB$90,12,0)+VLOOKUP($A14,'03'!$A$10:$AB$90,12,0)+VLOOKUP($A14,'04'!$A$10:$AB$90,12,0)+VLOOKUP($A14,'05'!$A$10:$AB$90,12,0)+VLOOKUP($A14,'06'!$A$10:$AB$90,12,0)+VLOOKUP($A14,'07'!$A$10:$AB$90,12,0)+VLOOKUP($A14,'08'!$A$10:$AB$90,12,0)+VLOOKUP($A14,'09'!$A$10:$AB$90,12,0)+VLOOKUP($A14,'10'!$A$10:$AB$90,12,0)+VLOOKUP($A14,'11'!$A$10:$AB$90,12,0)+VLOOKUP($A14,'12'!$A$10:$AB$90,12,0)</f>
        <v>495542.29705544998</v>
      </c>
      <c r="M14" s="8">
        <f>+VLOOKUP($A14,'01'!$A$10:$AB$90,13,0)+VLOOKUP($A14,'02'!$A$10:$AB$90,13,0)+VLOOKUP($A14,'03'!$A$10:$AB$90,13,0)+VLOOKUP($A14,'04'!$A$10:$AB$90,13,0)+VLOOKUP($A14,'05'!$A$10:$AB$90,13,0)+VLOOKUP($A14,'06'!$A$10:$AB$90,13,0)+VLOOKUP($A14,'07'!$A$10:$AB$90,13,0)+VLOOKUP($A14,'08'!$A$10:$AB$90,13,0)+VLOOKUP($A14,'09'!$A$10:$AB$90,13,0)+VLOOKUP($A14,'10'!$A$10:$AB$90,13,0)+VLOOKUP($A14,'11'!$A$10:$AB$90,13,0)+VLOOKUP($A14,'12'!$A$10:$AB$90,13,0)</f>
        <v>391478.41467380547</v>
      </c>
      <c r="N14" s="15"/>
      <c r="O14" s="22"/>
      <c r="P14" s="4"/>
    </row>
    <row r="15" spans="1:16" ht="15" customHeight="1" x14ac:dyDescent="0.25">
      <c r="A15" s="7" t="s">
        <v>12</v>
      </c>
      <c r="B15" s="40">
        <v>0.46700000000000003</v>
      </c>
      <c r="C15" s="23">
        <f>VLOOKUP($A15,'01'!$A$10:$AB$90,3,0)+VLOOKUP($A15,'02'!$A$10:$AB$90,3,0)+VLOOKUP($A15,'03'!$A$10:$AB$90,3,0)+VLOOKUP($A15,'04'!$A$10:$AB$90,3,0)+VLOOKUP($A15,'05'!$A$10:$AB$90,3,0)+VLOOKUP($A15,'06'!$A$10:$AB$90,3,0)+VLOOKUP($A15,'07'!$A$10:$AB$90,3,0)+VLOOKUP($A15,'08'!$A$10:$AB$90,3,0)+VLOOKUP($A15,'09'!$A$10:$AB$90,3,0)+VLOOKUP($A15,'10'!$A$10:$AB$90,3,0)+VLOOKUP($A15,'11'!$A$10:$AB$90,3,0)+VLOOKUP($A15,'12'!$A$10:$AC$90,3,0)</f>
        <v>20609487.140000001</v>
      </c>
      <c r="D15" s="23">
        <f>+VLOOKUP($A15,'01'!$A$10:$AB$90,4,0)+VLOOKUP($A15,'02'!$A$10:$AB$90,4,0)+VLOOKUP($A15,'03'!$A$10:$AB$90,4,0)+VLOOKUP($A15,'04'!$A$10:$AB$90,4,0)+VLOOKUP($A15,'05'!$A$10:$AB$90,4,0)+VLOOKUP($A15,'06'!$A$10:$AB$90,4,0)+VLOOKUP($A15,'07'!$A$10:$AB$90,4,0)+VLOOKUP($A15,'08'!$A$10:$AB$90,4,0)+VLOOKUP($A15,'09'!$A$10:$AB$90,4,0)+VLOOKUP($A15,'10'!$A$10:$AB$90,4,0)+VLOOKUP($A15,'11'!$A$10:$AB$90,4,0)+VLOOKUP($A15,'12'!$A$10:$AC$90,4,0)</f>
        <v>16487589.729999999</v>
      </c>
      <c r="E15" s="23">
        <f>+VLOOKUP($A15,'01'!$A$10:$AB$90,5,0)+VLOOKUP($A15,'02'!$A$10:$AB$90,5,0)+VLOOKUP($A15,'03'!$A$10:$AB$90,5,0)+VLOOKUP($A15,'04'!$A$10:$AB$90,5,0)+VLOOKUP($A15,'05'!$A$10:$AB$90,5,0)+VLOOKUP($A15,'06'!$A$10:$AB$90,5,0)+VLOOKUP($A15,'07'!$A$10:$AB$90,5,0)+VLOOKUP($A15,'08'!$A$10:$AB$90,5,0)+VLOOKUP($A15,'09'!$A$10:$AB$90,5,0)+VLOOKUP($A15,'10'!$A$10:$AB$90,5,0)+VLOOKUP($A15,'11'!$A$10:$AB$90,5,0)+VLOOKUP($A15,'12'!$A$10:$AC$90,5,0)</f>
        <v>234950.2453368</v>
      </c>
      <c r="F15" s="23">
        <f>+VLOOKUP($A15,'01'!$A$10:$AB$90,6,0)+VLOOKUP($A15,'02'!$A$10:$AB$90,6,0)+VLOOKUP($A15,'03'!$A$10:$AB$90,6,0)+VLOOKUP($A15,'04'!$A$10:$AB$90,6,0)+VLOOKUP($A15,'05'!$A$10:$AB$90,6,0)+VLOOKUP($A15,'06'!$A$10:$AB$90,6,0)+VLOOKUP($A15,'07'!$A$10:$AB$90,6,0)+VLOOKUP($A15,'08'!$A$10:$AB$90,6,0)+VLOOKUP($A15,'09'!$A$10:$AB$90,6,0)+VLOOKUP($A15,'10'!$A$10:$AB$90,6,0)+VLOOKUP($A15,'11'!$A$10:$AB$90,6,0)+VLOOKUP($A15,'12'!$A$10:$AC$90,6,0)</f>
        <v>186080.6</v>
      </c>
      <c r="G15" s="23">
        <f>+VLOOKUP($A15,'01'!$A$10:$AB$90,7,0)+VLOOKUP($A15,'02'!$A$10:$AB$90,7,0)+VLOOKUP($A15,'03'!$A$10:$AB$90,7,0)+VLOOKUP($A15,'04'!$A$10:$AB$90,7,0)+VLOOKUP($A15,'05'!$A$10:$AB$90,7,0)+VLOOKUP($A15,'06'!$A$10:$AB$90,7,0)+VLOOKUP($A15,'07'!$A$10:$AB$90,7,0)+VLOOKUP($A15,'08'!$A$10:$AB$90,7,0)+VLOOKUP($A15,'09'!$A$10:$AB$90,7,0)+VLOOKUP($A15,'10'!$A$10:$AB$90,7,0)+VLOOKUP($A15,'11'!$A$10:$AB$90,7,0)+VLOOKUP($A15,'12'!$A$10:$AC$90,7,0)</f>
        <v>2512055.5299999998</v>
      </c>
      <c r="H15" s="8">
        <f>+VLOOKUP($A15,'01'!$A$10:$AB$90,8,0)+VLOOKUP($A15,'02'!$A$10:$AB$90,8,0)+VLOOKUP($A15,'03'!$A$10:$AB$90,8,0)+VLOOKUP($A15,'04'!$A$10:$AB$90,8,0)+VLOOKUP($A15,'05'!$A$10:$AB$90,8,0)+VLOOKUP($A15,'06'!$A$10:$AB$90,8,0)+VLOOKUP($A15,'07'!$A$10:$AB$90,8,0)+VLOOKUP($A15,'08'!$A$10:$AB$90,8,0)+VLOOKUP($A15,'09'!$A$10:$AB$90,8,0)+VLOOKUP($A15,'10'!$A$10:$AB$90,8,0)+VLOOKUP($A15,'11'!$A$10:$AB$90,8,0)+VLOOKUP($A15,'12'!$A$10:$AC$90,8,0)</f>
        <v>2009645.3800000001</v>
      </c>
      <c r="I15" s="9">
        <f>+VLOOKUP($A15,'01'!$A$10:$AB$90,9,0)+VLOOKUP($A15,'02'!$A$10:$AB$90,9,0)+VLOOKUP($A15,'03'!$A$10:$AB$90,9,0)+VLOOKUP($A15,'04'!$A$10:$AB$90,9,0)+VLOOKUP($A15,'05'!$A$10:$AB$90,9,0)+VLOOKUP($A15,'06'!$A$10:$AB$90,9,0)+VLOOKUP($A15,'07'!$A$10:$AB$90,9,0)+VLOOKUP($A15,'08'!$A$10:$AB$90,9,0)+VLOOKUP($A15,'09'!$A$10:$AB$90,9,0)+VLOOKUP($A15,'10'!$A$10:$AB$90,9,0)+VLOOKUP($A15,'11'!$A$10:$AB$90,9,0)+VLOOKUP($A15,'12'!$A$10:$AB$90,9,0)</f>
        <v>139.49</v>
      </c>
      <c r="J15" s="23">
        <f>+VLOOKUP($A15,'01'!$A$10:$AB$90,10,0)+VLOOKUP($A15,'02'!$A$10:$AB$90,10,0)+VLOOKUP($A15,'03'!$A$10:$AB$90,10,0)+VLOOKUP($A15,'04'!$A$10:$AB$90,10,0)+VLOOKUP($A15,'05'!$A$10:$AB$90,10,0)+VLOOKUP($A15,'06'!$A$10:$AB$90,10,0)+VLOOKUP($A15,'07'!$A$10:$AB$90,10,0)+VLOOKUP($A15,'08'!$A$10:$AB$90,10,0)+VLOOKUP($A15,'09'!$A$10:$AB$90,10,0)+VLOOKUP($A15,'10'!$A$10:$AB$90,10,0)+VLOOKUP($A15,'11'!$A$10:$AB$90,10,0)+VLOOKUP($A15,'12'!$A$10:$AB$90,10,0)</f>
        <v>146899.98000000001</v>
      </c>
      <c r="K15" s="8">
        <f>+VLOOKUP($A15,'01'!$A$10:$AB$90,11,0)+VLOOKUP($A15,'02'!$A$10:$AB$90,11,0)+VLOOKUP($A15,'03'!$A$10:$AB$90,11,0)+VLOOKUP($A15,'04'!$A$10:$AB$90,11,0)+VLOOKUP($A15,'05'!$A$10:$AB$90,11,0)+VLOOKUP($A15,'06'!$A$10:$AB$90,11,0)+VLOOKUP($A15,'07'!$A$10:$AB$90,11,0)+VLOOKUP($A15,'08'!$A$10:$AB$90,11,0)+VLOOKUP($A15,'09'!$A$10:$AB$90,11,0)+VLOOKUP($A15,'10'!$A$10:$AB$90,11,0)+VLOOKUP($A15,'11'!$A$10:$AB$90,11,0)+VLOOKUP($A15,'12'!$A$10:$AB$90,11,0)</f>
        <v>117519.98</v>
      </c>
      <c r="L15" s="23">
        <f>+VLOOKUP($A15,'01'!$A$10:$AB$90,12,0)+VLOOKUP($A15,'02'!$A$10:$AB$90,12,0)+VLOOKUP($A15,'03'!$A$10:$AB$90,12,0)+VLOOKUP($A15,'04'!$A$10:$AB$90,12,0)+VLOOKUP($A15,'05'!$A$10:$AB$90,12,0)+VLOOKUP($A15,'06'!$A$10:$AB$90,12,0)+VLOOKUP($A15,'07'!$A$10:$AB$90,12,0)+VLOOKUP($A15,'08'!$A$10:$AB$90,12,0)+VLOOKUP($A15,'09'!$A$10:$AB$90,12,0)+VLOOKUP($A15,'10'!$A$10:$AB$90,12,0)+VLOOKUP($A15,'11'!$A$10:$AB$90,12,0)+VLOOKUP($A15,'12'!$A$10:$AB$90,12,0)</f>
        <v>464695.28659617505</v>
      </c>
      <c r="M15" s="8">
        <f>+VLOOKUP($A15,'01'!$A$10:$AB$90,13,0)+VLOOKUP($A15,'02'!$A$10:$AB$90,13,0)+VLOOKUP($A15,'03'!$A$10:$AB$90,13,0)+VLOOKUP($A15,'04'!$A$10:$AB$90,13,0)+VLOOKUP($A15,'05'!$A$10:$AB$90,13,0)+VLOOKUP($A15,'06'!$A$10:$AB$90,13,0)+VLOOKUP($A15,'07'!$A$10:$AB$90,13,0)+VLOOKUP($A15,'08'!$A$10:$AB$90,13,0)+VLOOKUP($A15,'09'!$A$10:$AB$90,13,0)+VLOOKUP($A15,'10'!$A$10:$AB$90,13,0)+VLOOKUP($A15,'11'!$A$10:$AB$90,13,0)+VLOOKUP($A15,'12'!$A$10:$AB$90,13,0)</f>
        <v>367109.27641097829</v>
      </c>
      <c r="N15" s="15"/>
      <c r="O15" s="22"/>
      <c r="P15" s="4"/>
    </row>
    <row r="16" spans="1:16" ht="15" customHeight="1" x14ac:dyDescent="0.25">
      <c r="A16" s="7" t="s">
        <v>13</v>
      </c>
      <c r="B16" s="40">
        <v>0.22600000000000001</v>
      </c>
      <c r="C16" s="23">
        <f>VLOOKUP($A16,'01'!$A$10:$AB$90,3,0)+VLOOKUP($A16,'02'!$A$10:$AB$90,3,0)+VLOOKUP($A16,'03'!$A$10:$AB$90,3,0)+VLOOKUP($A16,'04'!$A$10:$AB$90,3,0)+VLOOKUP($A16,'05'!$A$10:$AB$90,3,0)+VLOOKUP($A16,'06'!$A$10:$AB$90,3,0)+VLOOKUP($A16,'07'!$A$10:$AB$90,3,0)+VLOOKUP($A16,'08'!$A$10:$AB$90,3,0)+VLOOKUP($A16,'09'!$A$10:$AB$90,3,0)+VLOOKUP($A16,'10'!$A$10:$AB$90,3,0)+VLOOKUP($A16,'11'!$A$10:$AB$90,3,0)+VLOOKUP($A16,'12'!$A$10:$AC$90,3,0)</f>
        <v>9973544.5999999978</v>
      </c>
      <c r="D16" s="23">
        <f>+VLOOKUP($A16,'01'!$A$10:$AB$90,4,0)+VLOOKUP($A16,'02'!$A$10:$AB$90,4,0)+VLOOKUP($A16,'03'!$A$10:$AB$90,4,0)+VLOOKUP($A16,'04'!$A$10:$AB$90,4,0)+VLOOKUP($A16,'05'!$A$10:$AB$90,4,0)+VLOOKUP($A16,'06'!$A$10:$AB$90,4,0)+VLOOKUP($A16,'07'!$A$10:$AB$90,4,0)+VLOOKUP($A16,'08'!$A$10:$AB$90,4,0)+VLOOKUP($A16,'09'!$A$10:$AB$90,4,0)+VLOOKUP($A16,'10'!$A$10:$AB$90,4,0)+VLOOKUP($A16,'11'!$A$10:$AB$90,4,0)+VLOOKUP($A16,'12'!$A$10:$AC$90,4,0)</f>
        <v>7978835.6400000006</v>
      </c>
      <c r="E16" s="23">
        <f>+VLOOKUP($A16,'01'!$A$10:$AB$90,5,0)+VLOOKUP($A16,'02'!$A$10:$AB$90,5,0)+VLOOKUP($A16,'03'!$A$10:$AB$90,5,0)+VLOOKUP($A16,'04'!$A$10:$AB$90,5,0)+VLOOKUP($A16,'05'!$A$10:$AB$90,5,0)+VLOOKUP($A16,'06'!$A$10:$AB$90,5,0)+VLOOKUP($A16,'07'!$A$10:$AB$90,5,0)+VLOOKUP($A16,'08'!$A$10:$AB$90,5,0)+VLOOKUP($A16,'09'!$A$10:$AB$90,5,0)+VLOOKUP($A16,'10'!$A$10:$AB$90,5,0)+VLOOKUP($A16,'11'!$A$10:$AB$90,5,0)+VLOOKUP($A16,'12'!$A$10:$AC$90,5,0)</f>
        <v>113701.8317904</v>
      </c>
      <c r="F16" s="23">
        <f>+VLOOKUP($A16,'01'!$A$10:$AB$90,6,0)+VLOOKUP($A16,'02'!$A$10:$AB$90,6,0)+VLOOKUP($A16,'03'!$A$10:$AB$90,6,0)+VLOOKUP($A16,'04'!$A$10:$AB$90,6,0)+VLOOKUP($A16,'05'!$A$10:$AB$90,6,0)+VLOOKUP($A16,'06'!$A$10:$AB$90,6,0)+VLOOKUP($A16,'07'!$A$10:$AB$90,6,0)+VLOOKUP($A16,'08'!$A$10:$AB$90,6,0)+VLOOKUP($A16,'09'!$A$10:$AB$90,6,0)+VLOOKUP($A16,'10'!$A$10:$AB$90,6,0)+VLOOKUP($A16,'11'!$A$10:$AB$90,6,0)+VLOOKUP($A16,'12'!$A$10:$AC$90,6,0)</f>
        <v>90051.839999999997</v>
      </c>
      <c r="G16" s="23">
        <f>+VLOOKUP($A16,'01'!$A$10:$AB$90,7,0)+VLOOKUP($A16,'02'!$A$10:$AB$90,7,0)+VLOOKUP($A16,'03'!$A$10:$AB$90,7,0)+VLOOKUP($A16,'04'!$A$10:$AB$90,7,0)+VLOOKUP($A16,'05'!$A$10:$AB$90,7,0)+VLOOKUP($A16,'06'!$A$10:$AB$90,7,0)+VLOOKUP($A16,'07'!$A$10:$AB$90,7,0)+VLOOKUP($A16,'08'!$A$10:$AB$90,7,0)+VLOOKUP($A16,'09'!$A$10:$AB$90,7,0)+VLOOKUP($A16,'10'!$A$10:$AB$90,7,0)+VLOOKUP($A16,'11'!$A$10:$AB$90,7,0)+VLOOKUP($A16,'12'!$A$10:$AC$90,7,0)</f>
        <v>655011.72</v>
      </c>
      <c r="H16" s="8">
        <f>+VLOOKUP($A16,'01'!$A$10:$AB$90,8,0)+VLOOKUP($A16,'02'!$A$10:$AB$90,8,0)+VLOOKUP($A16,'03'!$A$10:$AB$90,8,0)+VLOOKUP($A16,'04'!$A$10:$AB$90,8,0)+VLOOKUP($A16,'05'!$A$10:$AB$90,8,0)+VLOOKUP($A16,'06'!$A$10:$AB$90,8,0)+VLOOKUP($A16,'07'!$A$10:$AB$90,8,0)+VLOOKUP($A16,'08'!$A$10:$AB$90,8,0)+VLOOKUP($A16,'09'!$A$10:$AB$90,8,0)+VLOOKUP($A16,'10'!$A$10:$AB$90,8,0)+VLOOKUP($A16,'11'!$A$10:$AB$90,8,0)+VLOOKUP($A16,'12'!$A$10:$AC$90,8,0)</f>
        <v>524010.33999999997</v>
      </c>
      <c r="I16" s="9">
        <f>+VLOOKUP($A16,'01'!$A$10:$AB$90,9,0)+VLOOKUP($A16,'02'!$A$10:$AB$90,9,0)+VLOOKUP($A16,'03'!$A$10:$AB$90,9,0)+VLOOKUP($A16,'04'!$A$10:$AB$90,9,0)+VLOOKUP($A16,'05'!$A$10:$AB$90,9,0)+VLOOKUP($A16,'06'!$A$10:$AB$90,9,0)+VLOOKUP($A16,'07'!$A$10:$AB$90,9,0)+VLOOKUP($A16,'08'!$A$10:$AB$90,9,0)+VLOOKUP($A16,'09'!$A$10:$AB$90,9,0)+VLOOKUP($A16,'10'!$A$10:$AB$90,9,0)+VLOOKUP($A16,'11'!$A$10:$AB$90,9,0)+VLOOKUP($A16,'12'!$A$10:$AB$90,9,0)</f>
        <v>81.010000000000005</v>
      </c>
      <c r="J16" s="23">
        <f>+VLOOKUP($A16,'01'!$A$10:$AB$90,10,0)+VLOOKUP($A16,'02'!$A$10:$AB$90,10,0)+VLOOKUP($A16,'03'!$A$10:$AB$90,10,0)+VLOOKUP($A16,'04'!$A$10:$AB$90,10,0)+VLOOKUP($A16,'05'!$A$10:$AB$90,10,0)+VLOOKUP($A16,'06'!$A$10:$AB$90,10,0)+VLOOKUP($A16,'07'!$A$10:$AB$90,10,0)+VLOOKUP($A16,'08'!$A$10:$AB$90,10,0)+VLOOKUP($A16,'09'!$A$10:$AB$90,10,0)+VLOOKUP($A16,'10'!$A$10:$AB$90,10,0)+VLOOKUP($A16,'11'!$A$10:$AB$90,10,0)+VLOOKUP($A16,'12'!$A$10:$AB$90,10,0)</f>
        <v>71090.780000000013</v>
      </c>
      <c r="K16" s="8">
        <f>+VLOOKUP($A16,'01'!$A$10:$AB$90,11,0)+VLOOKUP($A16,'02'!$A$10:$AB$90,11,0)+VLOOKUP($A16,'03'!$A$10:$AB$90,11,0)+VLOOKUP($A16,'04'!$A$10:$AB$90,11,0)+VLOOKUP($A16,'05'!$A$10:$AB$90,11,0)+VLOOKUP($A16,'06'!$A$10:$AB$90,11,0)+VLOOKUP($A16,'07'!$A$10:$AB$90,11,0)+VLOOKUP($A16,'08'!$A$10:$AB$90,11,0)+VLOOKUP($A16,'09'!$A$10:$AB$90,11,0)+VLOOKUP($A16,'10'!$A$10:$AB$90,11,0)+VLOOKUP($A16,'11'!$A$10:$AB$90,11,0)+VLOOKUP($A16,'12'!$A$10:$AB$90,11,0)</f>
        <v>56872.62</v>
      </c>
      <c r="L16" s="23">
        <f>+VLOOKUP($A16,'01'!$A$10:$AB$90,12,0)+VLOOKUP($A16,'02'!$A$10:$AB$90,12,0)+VLOOKUP($A16,'03'!$A$10:$AB$90,12,0)+VLOOKUP($A16,'04'!$A$10:$AB$90,12,0)+VLOOKUP($A16,'05'!$A$10:$AB$90,12,0)+VLOOKUP($A16,'06'!$A$10:$AB$90,12,0)+VLOOKUP($A16,'07'!$A$10:$AB$90,12,0)+VLOOKUP($A16,'08'!$A$10:$AB$90,12,0)+VLOOKUP($A16,'09'!$A$10:$AB$90,12,0)+VLOOKUP($A16,'10'!$A$10:$AB$90,12,0)+VLOOKUP($A16,'11'!$A$10:$AB$90,12,0)+VLOOKUP($A16,'12'!$A$10:$AB$90,12,0)</f>
        <v>224884.65689665001</v>
      </c>
      <c r="M16" s="8">
        <f>+VLOOKUP($A16,'01'!$A$10:$AB$90,13,0)+VLOOKUP($A16,'02'!$A$10:$AB$90,13,0)+VLOOKUP($A16,'03'!$A$10:$AB$90,13,0)+VLOOKUP($A16,'04'!$A$10:$AB$90,13,0)+VLOOKUP($A16,'05'!$A$10:$AB$90,13,0)+VLOOKUP($A16,'06'!$A$10:$AB$90,13,0)+VLOOKUP($A16,'07'!$A$10:$AB$90,13,0)+VLOOKUP($A16,'08'!$A$10:$AB$90,13,0)+VLOOKUP($A16,'09'!$A$10:$AB$90,13,0)+VLOOKUP($A16,'10'!$A$10:$AB$90,13,0)+VLOOKUP($A16,'11'!$A$10:$AB$90,13,0)+VLOOKUP($A16,'12'!$A$10:$AB$90,13,0)</f>
        <v>177658.87894835352</v>
      </c>
      <c r="N16" s="15"/>
      <c r="O16" s="22"/>
      <c r="P16" s="4"/>
    </row>
    <row r="17" spans="1:32" ht="15" customHeight="1" x14ac:dyDescent="0.25">
      <c r="A17" s="7" t="s">
        <v>14</v>
      </c>
      <c r="B17" s="40">
        <v>3.1480000000000001</v>
      </c>
      <c r="C17" s="23">
        <f>VLOOKUP($A17,'01'!$A$10:$AB$90,3,0)+VLOOKUP($A17,'02'!$A$10:$AB$90,3,0)+VLOOKUP($A17,'03'!$A$10:$AB$90,3,0)+VLOOKUP($A17,'04'!$A$10:$AB$90,3,0)+VLOOKUP($A17,'05'!$A$10:$AB$90,3,0)+VLOOKUP($A17,'06'!$A$10:$AB$90,3,0)+VLOOKUP($A17,'07'!$A$10:$AB$90,3,0)+VLOOKUP($A17,'08'!$A$10:$AB$90,3,0)+VLOOKUP($A17,'09'!$A$10:$AB$90,3,0)+VLOOKUP($A17,'10'!$A$10:$AB$90,3,0)+VLOOKUP($A17,'11'!$A$10:$AB$90,3,0)+VLOOKUP($A17,'12'!$A$10:$AC$90,3,0)</f>
        <v>138873465.54999998</v>
      </c>
      <c r="D17" s="23">
        <f>+VLOOKUP($A17,'01'!$A$10:$AB$90,4,0)+VLOOKUP($A17,'02'!$A$10:$AB$90,4,0)+VLOOKUP($A17,'03'!$A$10:$AB$90,4,0)+VLOOKUP($A17,'04'!$A$10:$AB$90,4,0)+VLOOKUP($A17,'05'!$A$10:$AB$90,4,0)+VLOOKUP($A17,'06'!$A$10:$AB$90,4,0)+VLOOKUP($A17,'07'!$A$10:$AB$90,4,0)+VLOOKUP($A17,'08'!$A$10:$AB$90,4,0)+VLOOKUP($A17,'09'!$A$10:$AB$90,4,0)+VLOOKUP($A17,'10'!$A$10:$AB$90,4,0)+VLOOKUP($A17,'11'!$A$10:$AB$90,4,0)+VLOOKUP($A17,'12'!$A$10:$AC$90,4,0)</f>
        <v>111098772.47999999</v>
      </c>
      <c r="E17" s="23">
        <f>+VLOOKUP($A17,'01'!$A$10:$AB$90,5,0)+VLOOKUP($A17,'02'!$A$10:$AB$90,5,0)+VLOOKUP($A17,'03'!$A$10:$AB$90,5,0)+VLOOKUP($A17,'04'!$A$10:$AB$90,5,0)+VLOOKUP($A17,'05'!$A$10:$AB$90,5,0)+VLOOKUP($A17,'06'!$A$10:$AB$90,5,0)+VLOOKUP($A17,'07'!$A$10:$AB$90,5,0)+VLOOKUP($A17,'08'!$A$10:$AB$90,5,0)+VLOOKUP($A17,'09'!$A$10:$AB$90,5,0)+VLOOKUP($A17,'10'!$A$10:$AB$90,5,0)+VLOOKUP($A17,'11'!$A$10:$AB$90,5,0)+VLOOKUP($A17,'12'!$A$10:$AC$90,5,0)</f>
        <v>1583775.9578592</v>
      </c>
      <c r="F17" s="23">
        <f>+VLOOKUP($A17,'01'!$A$10:$AB$90,6,0)+VLOOKUP($A17,'02'!$A$10:$AB$90,6,0)+VLOOKUP($A17,'03'!$A$10:$AB$90,6,0)+VLOOKUP($A17,'04'!$A$10:$AB$90,6,0)+VLOOKUP($A17,'05'!$A$10:$AB$90,6,0)+VLOOKUP($A17,'06'!$A$10:$AB$90,6,0)+VLOOKUP($A17,'07'!$A$10:$AB$90,6,0)+VLOOKUP($A17,'08'!$A$10:$AB$90,6,0)+VLOOKUP($A17,'09'!$A$10:$AB$90,6,0)+VLOOKUP($A17,'10'!$A$10:$AB$90,6,0)+VLOOKUP($A17,'11'!$A$10:$AB$90,6,0)+VLOOKUP($A17,'12'!$A$10:$AC$90,6,0)</f>
        <v>1254350.57</v>
      </c>
      <c r="G17" s="23">
        <f>+VLOOKUP($A17,'01'!$A$10:$AB$90,7,0)+VLOOKUP($A17,'02'!$A$10:$AB$90,7,0)+VLOOKUP($A17,'03'!$A$10:$AB$90,7,0)+VLOOKUP($A17,'04'!$A$10:$AB$90,7,0)+VLOOKUP($A17,'05'!$A$10:$AB$90,7,0)+VLOOKUP($A17,'06'!$A$10:$AB$90,7,0)+VLOOKUP($A17,'07'!$A$10:$AB$90,7,0)+VLOOKUP($A17,'08'!$A$10:$AB$90,7,0)+VLOOKUP($A17,'09'!$A$10:$AB$90,7,0)+VLOOKUP($A17,'10'!$A$10:$AB$90,7,0)+VLOOKUP($A17,'11'!$A$10:$AB$90,7,0)+VLOOKUP($A17,'12'!$A$10:$AC$90,7,0)</f>
        <v>3840949.35</v>
      </c>
      <c r="H17" s="8">
        <f>+VLOOKUP($A17,'01'!$A$10:$AB$90,8,0)+VLOOKUP($A17,'02'!$A$10:$AB$90,8,0)+VLOOKUP($A17,'03'!$A$10:$AB$90,8,0)+VLOOKUP($A17,'04'!$A$10:$AB$90,8,0)+VLOOKUP($A17,'05'!$A$10:$AB$90,8,0)+VLOOKUP($A17,'06'!$A$10:$AB$90,8,0)+VLOOKUP($A17,'07'!$A$10:$AB$90,8,0)+VLOOKUP($A17,'08'!$A$10:$AB$90,8,0)+VLOOKUP($A17,'09'!$A$10:$AB$90,8,0)+VLOOKUP($A17,'10'!$A$10:$AB$90,8,0)+VLOOKUP($A17,'11'!$A$10:$AB$90,8,0)+VLOOKUP($A17,'12'!$A$10:$AC$90,8,0)</f>
        <v>3072760.5300000003</v>
      </c>
      <c r="I17" s="9">
        <f>+VLOOKUP($A17,'01'!$A$10:$AB$90,9,0)+VLOOKUP($A17,'02'!$A$10:$AB$90,9,0)+VLOOKUP($A17,'03'!$A$10:$AB$90,9,0)+VLOOKUP($A17,'04'!$A$10:$AB$90,9,0)+VLOOKUP($A17,'05'!$A$10:$AB$90,9,0)+VLOOKUP($A17,'06'!$A$10:$AB$90,9,0)+VLOOKUP($A17,'07'!$A$10:$AB$90,9,0)+VLOOKUP($A17,'08'!$A$10:$AB$90,9,0)+VLOOKUP($A17,'09'!$A$10:$AB$90,9,0)+VLOOKUP($A17,'10'!$A$10:$AB$90,9,0)+VLOOKUP($A17,'11'!$A$10:$AB$90,9,0)+VLOOKUP($A17,'12'!$A$10:$AB$90,9,0)</f>
        <v>224.64</v>
      </c>
      <c r="J17" s="23">
        <f>+VLOOKUP($A17,'01'!$A$10:$AB$90,10,0)+VLOOKUP($A17,'02'!$A$10:$AB$90,10,0)+VLOOKUP($A17,'03'!$A$10:$AB$90,10,0)+VLOOKUP($A17,'04'!$A$10:$AB$90,10,0)+VLOOKUP($A17,'05'!$A$10:$AB$90,10,0)+VLOOKUP($A17,'06'!$A$10:$AB$90,10,0)+VLOOKUP($A17,'07'!$A$10:$AB$90,10,0)+VLOOKUP($A17,'08'!$A$10:$AB$90,10,0)+VLOOKUP($A17,'09'!$A$10:$AB$90,10,0)+VLOOKUP($A17,'10'!$A$10:$AB$90,10,0)+VLOOKUP($A17,'11'!$A$10:$AB$90,10,0)+VLOOKUP($A17,'12'!$A$10:$AB$90,10,0)</f>
        <v>990238.0299999998</v>
      </c>
      <c r="K17" s="8">
        <f>+VLOOKUP($A17,'01'!$A$10:$AB$90,11,0)+VLOOKUP($A17,'02'!$A$10:$AB$90,11,0)+VLOOKUP($A17,'03'!$A$10:$AB$90,11,0)+VLOOKUP($A17,'04'!$A$10:$AB$90,11,0)+VLOOKUP($A17,'05'!$A$10:$AB$90,11,0)+VLOOKUP($A17,'06'!$A$10:$AB$90,11,0)+VLOOKUP($A17,'07'!$A$10:$AB$90,11,0)+VLOOKUP($A17,'08'!$A$10:$AB$90,11,0)+VLOOKUP($A17,'09'!$A$10:$AB$90,11,0)+VLOOKUP($A17,'10'!$A$10:$AB$90,11,0)+VLOOKUP($A17,'11'!$A$10:$AB$90,11,0)+VLOOKUP($A17,'12'!$A$10:$AB$90,11,0)</f>
        <v>792190.44</v>
      </c>
      <c r="L17" s="23">
        <f>+VLOOKUP($A17,'01'!$A$10:$AB$90,12,0)+VLOOKUP($A17,'02'!$A$10:$AB$90,12,0)+VLOOKUP($A17,'03'!$A$10:$AB$90,12,0)+VLOOKUP($A17,'04'!$A$10:$AB$90,12,0)+VLOOKUP($A17,'05'!$A$10:$AB$90,12,0)+VLOOKUP($A17,'06'!$A$10:$AB$90,12,0)+VLOOKUP($A17,'07'!$A$10:$AB$90,12,0)+VLOOKUP($A17,'08'!$A$10:$AB$90,12,0)+VLOOKUP($A17,'09'!$A$10:$AB$90,12,0)+VLOOKUP($A17,'10'!$A$10:$AB$90,12,0)+VLOOKUP($A17,'11'!$A$10:$AB$90,12,0)+VLOOKUP($A17,'12'!$A$10:$AB$90,12,0)</f>
        <v>3132464.1588967</v>
      </c>
      <c r="M17" s="8">
        <f>+VLOOKUP($A17,'01'!$A$10:$AB$90,13,0)+VLOOKUP($A17,'02'!$A$10:$AB$90,13,0)+VLOOKUP($A17,'03'!$A$10:$AB$90,13,0)+VLOOKUP($A17,'04'!$A$10:$AB$90,13,0)+VLOOKUP($A17,'05'!$A$10:$AB$90,13,0)+VLOOKUP($A17,'06'!$A$10:$AB$90,13,0)+VLOOKUP($A17,'07'!$A$10:$AB$90,13,0)+VLOOKUP($A17,'08'!$A$10:$AB$90,13,0)+VLOOKUP($A17,'09'!$A$10:$AB$90,13,0)+VLOOKUP($A17,'10'!$A$10:$AB$90,13,0)+VLOOKUP($A17,'11'!$A$10:$AB$90,13,0)+VLOOKUP($A17,'12'!$A$10:$AB$90,13,0)</f>
        <v>2474646.6855283934</v>
      </c>
      <c r="N17" s="15"/>
      <c r="O17" s="22"/>
      <c r="P17" s="4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ht="15" customHeight="1" x14ac:dyDescent="0.25">
      <c r="A18" s="7" t="s">
        <v>15</v>
      </c>
      <c r="B18" s="40">
        <v>0.185</v>
      </c>
      <c r="C18" s="23">
        <f>VLOOKUP($A18,'01'!$A$10:$AB$90,3,0)+VLOOKUP($A18,'02'!$A$10:$AB$90,3,0)+VLOOKUP($A18,'03'!$A$10:$AB$90,3,0)+VLOOKUP($A18,'04'!$A$10:$AB$90,3,0)+VLOOKUP($A18,'05'!$A$10:$AB$90,3,0)+VLOOKUP($A18,'06'!$A$10:$AB$90,3,0)+VLOOKUP($A18,'07'!$A$10:$AB$90,3,0)+VLOOKUP($A18,'08'!$A$10:$AB$90,3,0)+VLOOKUP($A18,'09'!$A$10:$AB$90,3,0)+VLOOKUP($A18,'10'!$A$10:$AB$90,3,0)+VLOOKUP($A18,'11'!$A$10:$AB$90,3,0)+VLOOKUP($A18,'12'!$A$10:$AC$90,3,0)</f>
        <v>8164043.54</v>
      </c>
      <c r="D18" s="23">
        <f>+VLOOKUP($A18,'01'!$A$10:$AB$90,4,0)+VLOOKUP($A18,'02'!$A$10:$AB$90,4,0)+VLOOKUP($A18,'03'!$A$10:$AB$90,4,0)+VLOOKUP($A18,'04'!$A$10:$AB$90,4,0)+VLOOKUP($A18,'05'!$A$10:$AB$90,4,0)+VLOOKUP($A18,'06'!$A$10:$AB$90,4,0)+VLOOKUP($A18,'07'!$A$10:$AB$90,4,0)+VLOOKUP($A18,'08'!$A$10:$AB$90,4,0)+VLOOKUP($A18,'09'!$A$10:$AB$90,4,0)+VLOOKUP($A18,'10'!$A$10:$AB$90,4,0)+VLOOKUP($A18,'11'!$A$10:$AB$90,4,0)+VLOOKUP($A18,'12'!$A$10:$AC$90,4,0)</f>
        <v>6531234.8300000001</v>
      </c>
      <c r="E18" s="23">
        <f>+VLOOKUP($A18,'01'!$A$10:$AB$90,5,0)+VLOOKUP($A18,'02'!$A$10:$AB$90,5,0)+VLOOKUP($A18,'03'!$A$10:$AB$90,5,0)+VLOOKUP($A18,'04'!$A$10:$AB$90,5,0)+VLOOKUP($A18,'05'!$A$10:$AB$90,5,0)+VLOOKUP($A18,'06'!$A$10:$AB$90,5,0)+VLOOKUP($A18,'07'!$A$10:$AB$90,5,0)+VLOOKUP($A18,'08'!$A$10:$AB$90,5,0)+VLOOKUP($A18,'09'!$A$10:$AB$90,5,0)+VLOOKUP($A18,'10'!$A$10:$AB$90,5,0)+VLOOKUP($A18,'11'!$A$10:$AB$90,5,0)+VLOOKUP($A18,'12'!$A$10:$AC$90,5,0)</f>
        <v>93074.508324000009</v>
      </c>
      <c r="F18" s="23">
        <f>+VLOOKUP($A18,'01'!$A$10:$AB$90,6,0)+VLOOKUP($A18,'02'!$A$10:$AB$90,6,0)+VLOOKUP($A18,'03'!$A$10:$AB$90,6,0)+VLOOKUP($A18,'04'!$A$10:$AB$90,6,0)+VLOOKUP($A18,'05'!$A$10:$AB$90,6,0)+VLOOKUP($A18,'06'!$A$10:$AB$90,6,0)+VLOOKUP($A18,'07'!$A$10:$AB$90,6,0)+VLOOKUP($A18,'08'!$A$10:$AB$90,6,0)+VLOOKUP($A18,'09'!$A$10:$AB$90,6,0)+VLOOKUP($A18,'10'!$A$10:$AB$90,6,0)+VLOOKUP($A18,'11'!$A$10:$AB$90,6,0)+VLOOKUP($A18,'12'!$A$10:$AC$90,6,0)</f>
        <v>73714.989999999991</v>
      </c>
      <c r="G18" s="23">
        <f>+VLOOKUP($A18,'01'!$A$10:$AB$90,7,0)+VLOOKUP($A18,'02'!$A$10:$AB$90,7,0)+VLOOKUP($A18,'03'!$A$10:$AB$90,7,0)+VLOOKUP($A18,'04'!$A$10:$AB$90,7,0)+VLOOKUP($A18,'05'!$A$10:$AB$90,7,0)+VLOOKUP($A18,'06'!$A$10:$AB$90,7,0)+VLOOKUP($A18,'07'!$A$10:$AB$90,7,0)+VLOOKUP($A18,'08'!$A$10:$AB$90,7,0)+VLOOKUP($A18,'09'!$A$10:$AB$90,7,0)+VLOOKUP($A18,'10'!$A$10:$AB$90,7,0)+VLOOKUP($A18,'11'!$A$10:$AB$90,7,0)+VLOOKUP($A18,'12'!$A$10:$AC$90,7,0)</f>
        <v>1330204.73</v>
      </c>
      <c r="H18" s="8">
        <f>+VLOOKUP($A18,'01'!$A$10:$AB$90,8,0)+VLOOKUP($A18,'02'!$A$10:$AB$90,8,0)+VLOOKUP($A18,'03'!$A$10:$AB$90,8,0)+VLOOKUP($A18,'04'!$A$10:$AB$90,8,0)+VLOOKUP($A18,'05'!$A$10:$AB$90,8,0)+VLOOKUP($A18,'06'!$A$10:$AB$90,8,0)+VLOOKUP($A18,'07'!$A$10:$AB$90,8,0)+VLOOKUP($A18,'08'!$A$10:$AB$90,8,0)+VLOOKUP($A18,'09'!$A$10:$AB$90,8,0)+VLOOKUP($A18,'10'!$A$10:$AB$90,8,0)+VLOOKUP($A18,'11'!$A$10:$AB$90,8,0)+VLOOKUP($A18,'12'!$A$10:$AC$90,8,0)</f>
        <v>1064164.77</v>
      </c>
      <c r="I18" s="9">
        <f>+VLOOKUP($A18,'01'!$A$10:$AB$90,9,0)+VLOOKUP($A18,'02'!$A$10:$AB$90,9,0)+VLOOKUP($A18,'03'!$A$10:$AB$90,9,0)+VLOOKUP($A18,'04'!$A$10:$AB$90,9,0)+VLOOKUP($A18,'05'!$A$10:$AB$90,9,0)+VLOOKUP($A18,'06'!$A$10:$AB$90,9,0)+VLOOKUP($A18,'07'!$A$10:$AB$90,9,0)+VLOOKUP($A18,'08'!$A$10:$AB$90,9,0)+VLOOKUP($A18,'09'!$A$10:$AB$90,9,0)+VLOOKUP($A18,'10'!$A$10:$AB$90,9,0)+VLOOKUP($A18,'11'!$A$10:$AB$90,9,0)+VLOOKUP($A18,'12'!$A$10:$AB$90,9,0)</f>
        <v>79.900000000000006</v>
      </c>
      <c r="J18" s="23">
        <f>+VLOOKUP($A18,'01'!$A$10:$AB$90,10,0)+VLOOKUP($A18,'02'!$A$10:$AB$90,10,0)+VLOOKUP($A18,'03'!$A$10:$AB$90,10,0)+VLOOKUP($A18,'04'!$A$10:$AB$90,10,0)+VLOOKUP($A18,'05'!$A$10:$AB$90,10,0)+VLOOKUP($A18,'06'!$A$10:$AB$90,10,0)+VLOOKUP($A18,'07'!$A$10:$AB$90,10,0)+VLOOKUP($A18,'08'!$A$10:$AB$90,10,0)+VLOOKUP($A18,'09'!$A$10:$AB$90,10,0)+VLOOKUP($A18,'10'!$A$10:$AB$90,10,0)+VLOOKUP($A18,'11'!$A$10:$AB$90,10,0)+VLOOKUP($A18,'12'!$A$10:$AB$90,10,0)</f>
        <v>58193.789999999994</v>
      </c>
      <c r="K18" s="8">
        <f>+VLOOKUP($A18,'01'!$A$10:$AB$90,11,0)+VLOOKUP($A18,'02'!$A$10:$AB$90,11,0)+VLOOKUP($A18,'03'!$A$10:$AB$90,11,0)+VLOOKUP($A18,'04'!$A$10:$AB$90,11,0)+VLOOKUP($A18,'05'!$A$10:$AB$90,11,0)+VLOOKUP($A18,'06'!$A$10:$AB$90,11,0)+VLOOKUP($A18,'07'!$A$10:$AB$90,11,0)+VLOOKUP($A18,'08'!$A$10:$AB$90,11,0)+VLOOKUP($A18,'09'!$A$10:$AB$90,11,0)+VLOOKUP($A18,'10'!$A$10:$AB$90,11,0)+VLOOKUP($A18,'11'!$A$10:$AB$90,11,0)+VLOOKUP($A18,'12'!$A$10:$AB$90,11,0)</f>
        <v>46555.03</v>
      </c>
      <c r="L18" s="23">
        <f>+VLOOKUP($A18,'01'!$A$10:$AB$90,12,0)+VLOOKUP($A18,'02'!$A$10:$AB$90,12,0)+VLOOKUP($A18,'03'!$A$10:$AB$90,12,0)+VLOOKUP($A18,'04'!$A$10:$AB$90,12,0)+VLOOKUP($A18,'05'!$A$10:$AB$90,12,0)+VLOOKUP($A18,'06'!$A$10:$AB$90,12,0)+VLOOKUP($A18,'07'!$A$10:$AB$90,12,0)+VLOOKUP($A18,'08'!$A$10:$AB$90,12,0)+VLOOKUP($A18,'09'!$A$10:$AB$90,12,0)+VLOOKUP($A18,'10'!$A$10:$AB$90,12,0)+VLOOKUP($A18,'11'!$A$10:$AB$90,12,0)+VLOOKUP($A18,'12'!$A$10:$AB$90,12,0)</f>
        <v>184086.997902125</v>
      </c>
      <c r="M18" s="8">
        <f>+VLOOKUP($A18,'01'!$A$10:$AB$90,13,0)+VLOOKUP($A18,'02'!$A$10:$AB$90,13,0)+VLOOKUP($A18,'03'!$A$10:$AB$90,13,0)+VLOOKUP($A18,'04'!$A$10:$AB$90,13,0)+VLOOKUP($A18,'05'!$A$10:$AB$90,13,0)+VLOOKUP($A18,'06'!$A$10:$AB$90,13,0)+VLOOKUP($A18,'07'!$A$10:$AB$90,13,0)+VLOOKUP($A18,'08'!$A$10:$AB$90,13,0)+VLOOKUP($A18,'09'!$A$10:$AB$90,13,0)+VLOOKUP($A18,'10'!$A$10:$AB$90,13,0)+VLOOKUP($A18,'11'!$A$10:$AB$90,13,0)+VLOOKUP($A18,'12'!$A$10:$AB$90,13,0)</f>
        <v>145428.72834267875</v>
      </c>
      <c r="N18" s="15"/>
      <c r="O18" s="22"/>
      <c r="P18" s="4"/>
    </row>
    <row r="19" spans="1:32" ht="15" customHeight="1" x14ac:dyDescent="0.25">
      <c r="A19" s="7" t="s">
        <v>16</v>
      </c>
      <c r="B19" s="40">
        <v>2.9220000000000002</v>
      </c>
      <c r="C19" s="23">
        <f>VLOOKUP($A19,'01'!$A$10:$AB$90,3,0)+VLOOKUP($A19,'02'!$A$10:$AB$90,3,0)+VLOOKUP($A19,'03'!$A$10:$AB$90,3,0)+VLOOKUP($A19,'04'!$A$10:$AB$90,3,0)+VLOOKUP($A19,'05'!$A$10:$AB$90,3,0)+VLOOKUP($A19,'06'!$A$10:$AB$90,3,0)+VLOOKUP($A19,'07'!$A$10:$AB$90,3,0)+VLOOKUP($A19,'08'!$A$10:$AB$90,3,0)+VLOOKUP($A19,'09'!$A$10:$AB$90,3,0)+VLOOKUP($A19,'10'!$A$10:$AB$90,3,0)+VLOOKUP($A19,'11'!$A$10:$AB$90,3,0)+VLOOKUP($A19,'12'!$A$10:$AC$90,3,0)</f>
        <v>129019118.74000001</v>
      </c>
      <c r="D19" s="23">
        <f>+VLOOKUP($A19,'01'!$A$10:$AB$90,4,0)+VLOOKUP($A19,'02'!$A$10:$AB$90,4,0)+VLOOKUP($A19,'03'!$A$10:$AB$90,4,0)+VLOOKUP($A19,'04'!$A$10:$AB$90,4,0)+VLOOKUP($A19,'05'!$A$10:$AB$90,4,0)+VLOOKUP($A19,'06'!$A$10:$AB$90,4,0)+VLOOKUP($A19,'07'!$A$10:$AB$90,4,0)+VLOOKUP($A19,'08'!$A$10:$AB$90,4,0)+VLOOKUP($A19,'09'!$A$10:$AB$90,4,0)+VLOOKUP($A19,'10'!$A$10:$AB$90,4,0)+VLOOKUP($A19,'11'!$A$10:$AB$90,4,0)+VLOOKUP($A19,'12'!$A$10:$AC$90,4,0)</f>
        <v>103215295.03</v>
      </c>
      <c r="E19" s="23">
        <f>+VLOOKUP($A19,'01'!$A$10:$AB$90,5,0)+VLOOKUP($A19,'02'!$A$10:$AB$90,5,0)+VLOOKUP($A19,'03'!$A$10:$AB$90,5,0)+VLOOKUP($A19,'04'!$A$10:$AB$90,5,0)+VLOOKUP($A19,'05'!$A$10:$AB$90,5,0)+VLOOKUP($A19,'06'!$A$10:$AB$90,5,0)+VLOOKUP($A19,'07'!$A$10:$AB$90,5,0)+VLOOKUP($A19,'08'!$A$10:$AB$90,5,0)+VLOOKUP($A19,'09'!$A$10:$AB$90,5,0)+VLOOKUP($A19,'10'!$A$10:$AB$90,5,0)+VLOOKUP($A19,'11'!$A$10:$AB$90,5,0)+VLOOKUP($A19,'12'!$A$10:$AC$90,5,0)</f>
        <v>1470074.1260688002</v>
      </c>
      <c r="F19" s="23">
        <f>+VLOOKUP($A19,'01'!$A$10:$AB$90,6,0)+VLOOKUP($A19,'02'!$A$10:$AB$90,6,0)+VLOOKUP($A19,'03'!$A$10:$AB$90,6,0)+VLOOKUP($A19,'04'!$A$10:$AB$90,6,0)+VLOOKUP($A19,'05'!$A$10:$AB$90,6,0)+VLOOKUP($A19,'06'!$A$10:$AB$90,6,0)+VLOOKUP($A19,'07'!$A$10:$AB$90,6,0)+VLOOKUP($A19,'08'!$A$10:$AB$90,6,0)+VLOOKUP($A19,'09'!$A$10:$AB$90,6,0)+VLOOKUP($A19,'10'!$A$10:$AB$90,6,0)+VLOOKUP($A19,'11'!$A$10:$AB$90,6,0)+VLOOKUP($A19,'12'!$A$10:$AC$90,6,0)</f>
        <v>1164298.71</v>
      </c>
      <c r="G19" s="23">
        <f>+VLOOKUP($A19,'01'!$A$10:$AB$90,7,0)+VLOOKUP($A19,'02'!$A$10:$AB$90,7,0)+VLOOKUP($A19,'03'!$A$10:$AB$90,7,0)+VLOOKUP($A19,'04'!$A$10:$AB$90,7,0)+VLOOKUP($A19,'05'!$A$10:$AB$90,7,0)+VLOOKUP($A19,'06'!$A$10:$AB$90,7,0)+VLOOKUP($A19,'07'!$A$10:$AB$90,7,0)+VLOOKUP($A19,'08'!$A$10:$AB$90,7,0)+VLOOKUP($A19,'09'!$A$10:$AB$90,7,0)+VLOOKUP($A19,'10'!$A$10:$AB$90,7,0)+VLOOKUP($A19,'11'!$A$10:$AB$90,7,0)+VLOOKUP($A19,'12'!$A$10:$AC$90,7,0)</f>
        <v>12784823.389999999</v>
      </c>
      <c r="H19" s="8">
        <f>+VLOOKUP($A19,'01'!$A$10:$AB$90,8,0)+VLOOKUP($A19,'02'!$A$10:$AB$90,8,0)+VLOOKUP($A19,'03'!$A$10:$AB$90,8,0)+VLOOKUP($A19,'04'!$A$10:$AB$90,8,0)+VLOOKUP($A19,'05'!$A$10:$AB$90,8,0)+VLOOKUP($A19,'06'!$A$10:$AB$90,8,0)+VLOOKUP($A19,'07'!$A$10:$AB$90,8,0)+VLOOKUP($A19,'08'!$A$10:$AB$90,8,0)+VLOOKUP($A19,'09'!$A$10:$AB$90,8,0)+VLOOKUP($A19,'10'!$A$10:$AB$90,8,0)+VLOOKUP($A19,'11'!$A$10:$AB$90,8,0)+VLOOKUP($A19,'12'!$A$10:$AC$90,8,0)</f>
        <v>10227859.68</v>
      </c>
      <c r="I19" s="9">
        <f>+VLOOKUP($A19,'01'!$A$10:$AB$90,9,0)+VLOOKUP($A19,'02'!$A$10:$AB$90,9,0)+VLOOKUP($A19,'03'!$A$10:$AB$90,9,0)+VLOOKUP($A19,'04'!$A$10:$AB$90,9,0)+VLOOKUP($A19,'05'!$A$10:$AB$90,9,0)+VLOOKUP($A19,'06'!$A$10:$AB$90,9,0)+VLOOKUP($A19,'07'!$A$10:$AB$90,9,0)+VLOOKUP($A19,'08'!$A$10:$AB$90,9,0)+VLOOKUP($A19,'09'!$A$10:$AB$90,9,0)+VLOOKUP($A19,'10'!$A$10:$AB$90,9,0)+VLOOKUP($A19,'11'!$A$10:$AB$90,9,0)+VLOOKUP($A19,'12'!$A$10:$AB$90,9,0)</f>
        <v>621.04999999999995</v>
      </c>
      <c r="J19" s="23">
        <f>+VLOOKUP($A19,'01'!$A$10:$AB$90,10,0)+VLOOKUP($A19,'02'!$A$10:$AB$90,10,0)+VLOOKUP($A19,'03'!$A$10:$AB$90,10,0)+VLOOKUP($A19,'04'!$A$10:$AB$90,10,0)+VLOOKUP($A19,'05'!$A$10:$AB$90,10,0)+VLOOKUP($A19,'06'!$A$10:$AB$90,10,0)+VLOOKUP($A19,'07'!$A$10:$AB$90,10,0)+VLOOKUP($A19,'08'!$A$10:$AB$90,10,0)+VLOOKUP($A19,'09'!$A$10:$AB$90,10,0)+VLOOKUP($A19,'10'!$A$10:$AB$90,10,0)+VLOOKUP($A19,'11'!$A$10:$AB$90,10,0)+VLOOKUP($A19,'12'!$A$10:$AB$90,10,0)</f>
        <v>919147.24000000011</v>
      </c>
      <c r="K19" s="8">
        <f>+VLOOKUP($A19,'01'!$A$10:$AB$90,11,0)+VLOOKUP($A19,'02'!$A$10:$AB$90,11,0)+VLOOKUP($A19,'03'!$A$10:$AB$90,11,0)+VLOOKUP($A19,'04'!$A$10:$AB$90,11,0)+VLOOKUP($A19,'05'!$A$10:$AB$90,11,0)+VLOOKUP($A19,'06'!$A$10:$AB$90,11,0)+VLOOKUP($A19,'07'!$A$10:$AB$90,11,0)+VLOOKUP($A19,'08'!$A$10:$AB$90,11,0)+VLOOKUP($A19,'09'!$A$10:$AB$90,11,0)+VLOOKUP($A19,'10'!$A$10:$AB$90,11,0)+VLOOKUP($A19,'11'!$A$10:$AB$90,11,0)+VLOOKUP($A19,'12'!$A$10:$AB$90,11,0)</f>
        <v>735317.79</v>
      </c>
      <c r="L19" s="23">
        <f>+VLOOKUP($A19,'01'!$A$10:$AB$90,12,0)+VLOOKUP($A19,'02'!$A$10:$AB$90,12,0)+VLOOKUP($A19,'03'!$A$10:$AB$90,12,0)+VLOOKUP($A19,'04'!$A$10:$AB$90,12,0)+VLOOKUP($A19,'05'!$A$10:$AB$90,12,0)+VLOOKUP($A19,'06'!$A$10:$AB$90,12,0)+VLOOKUP($A19,'07'!$A$10:$AB$90,12,0)+VLOOKUP($A19,'08'!$A$10:$AB$90,12,0)+VLOOKUP($A19,'09'!$A$10:$AB$90,12,0)+VLOOKUP($A19,'10'!$A$10:$AB$90,12,0)+VLOOKUP($A19,'11'!$A$10:$AB$90,12,0)+VLOOKUP($A19,'12'!$A$10:$AB$90,12,0)</f>
        <v>2907579.5020000506</v>
      </c>
      <c r="M19" s="8">
        <f>+VLOOKUP($A19,'01'!$A$10:$AB$90,13,0)+VLOOKUP($A19,'02'!$A$10:$AB$90,13,0)+VLOOKUP($A19,'03'!$A$10:$AB$90,13,0)+VLOOKUP($A19,'04'!$A$10:$AB$90,13,0)+VLOOKUP($A19,'05'!$A$10:$AB$90,13,0)+VLOOKUP($A19,'06'!$A$10:$AB$90,13,0)+VLOOKUP($A19,'07'!$A$10:$AB$90,13,0)+VLOOKUP($A19,'08'!$A$10:$AB$90,13,0)+VLOOKUP($A19,'09'!$A$10:$AB$90,13,0)+VLOOKUP($A19,'10'!$A$10:$AB$90,13,0)+VLOOKUP($A19,'11'!$A$10:$AB$90,13,0)+VLOOKUP($A19,'12'!$A$10:$AB$90,13,0)</f>
        <v>2296987.8065800397</v>
      </c>
      <c r="N19" s="15"/>
      <c r="O19" s="22"/>
      <c r="P19" s="4"/>
    </row>
    <row r="20" spans="1:32" ht="15" customHeight="1" x14ac:dyDescent="0.25">
      <c r="A20" s="7" t="s">
        <v>17</v>
      </c>
      <c r="B20" s="40">
        <v>0.35399999999999998</v>
      </c>
      <c r="C20" s="23">
        <f>VLOOKUP($A20,'01'!$A$10:$AB$90,3,0)+VLOOKUP($A20,'02'!$A$10:$AB$90,3,0)+VLOOKUP($A20,'03'!$A$10:$AB$90,3,0)+VLOOKUP($A20,'04'!$A$10:$AB$90,3,0)+VLOOKUP($A20,'05'!$A$10:$AB$90,3,0)+VLOOKUP($A20,'06'!$A$10:$AB$90,3,0)+VLOOKUP($A20,'07'!$A$10:$AB$90,3,0)+VLOOKUP($A20,'08'!$A$10:$AB$90,3,0)+VLOOKUP($A20,'09'!$A$10:$AB$90,3,0)+VLOOKUP($A20,'10'!$A$10:$AB$90,3,0)+VLOOKUP($A20,'11'!$A$10:$AB$90,3,0)+VLOOKUP($A20,'12'!$A$10:$AC$90,3,0)</f>
        <v>15622663.020000001</v>
      </c>
      <c r="D20" s="23">
        <f>+VLOOKUP($A20,'01'!$A$10:$AB$90,4,0)+VLOOKUP($A20,'02'!$A$10:$AB$90,4,0)+VLOOKUP($A20,'03'!$A$10:$AB$90,4,0)+VLOOKUP($A20,'04'!$A$10:$AB$90,4,0)+VLOOKUP($A20,'05'!$A$10:$AB$90,4,0)+VLOOKUP($A20,'06'!$A$10:$AB$90,4,0)+VLOOKUP($A20,'07'!$A$10:$AB$90,4,0)+VLOOKUP($A20,'08'!$A$10:$AB$90,4,0)+VLOOKUP($A20,'09'!$A$10:$AB$90,4,0)+VLOOKUP($A20,'10'!$A$10:$AB$90,4,0)+VLOOKUP($A20,'11'!$A$10:$AB$90,4,0)+VLOOKUP($A20,'12'!$A$10:$AC$90,4,0)</f>
        <v>12498130.380000001</v>
      </c>
      <c r="E20" s="23">
        <f>+VLOOKUP($A20,'01'!$A$10:$AB$90,5,0)+VLOOKUP($A20,'02'!$A$10:$AB$90,5,0)+VLOOKUP($A20,'03'!$A$10:$AB$90,5,0)+VLOOKUP($A20,'04'!$A$10:$AB$90,5,0)+VLOOKUP($A20,'05'!$A$10:$AB$90,5,0)+VLOOKUP($A20,'06'!$A$10:$AB$90,5,0)+VLOOKUP($A20,'07'!$A$10:$AB$90,5,0)+VLOOKUP($A20,'08'!$A$10:$AB$90,5,0)+VLOOKUP($A20,'09'!$A$10:$AB$90,5,0)+VLOOKUP($A20,'10'!$A$10:$AB$90,5,0)+VLOOKUP($A20,'11'!$A$10:$AB$90,5,0)+VLOOKUP($A20,'12'!$A$10:$AC$90,5,0)</f>
        <v>178099.32944160001</v>
      </c>
      <c r="F20" s="23">
        <f>+VLOOKUP($A20,'01'!$A$10:$AB$90,6,0)+VLOOKUP($A20,'02'!$A$10:$AB$90,6,0)+VLOOKUP($A20,'03'!$A$10:$AB$90,6,0)+VLOOKUP($A20,'04'!$A$10:$AB$90,6,0)+VLOOKUP($A20,'05'!$A$10:$AB$90,6,0)+VLOOKUP($A20,'06'!$A$10:$AB$90,6,0)+VLOOKUP($A20,'07'!$A$10:$AB$90,6,0)+VLOOKUP($A20,'08'!$A$10:$AB$90,6,0)+VLOOKUP($A20,'09'!$A$10:$AB$90,6,0)+VLOOKUP($A20,'10'!$A$10:$AB$90,6,0)+VLOOKUP($A20,'11'!$A$10:$AB$90,6,0)+VLOOKUP($A20,'12'!$A$10:$AC$90,6,0)</f>
        <v>141054.67000000001</v>
      </c>
      <c r="G20" s="23">
        <f>+VLOOKUP($A20,'01'!$A$10:$AB$90,7,0)+VLOOKUP($A20,'02'!$A$10:$AB$90,7,0)+VLOOKUP($A20,'03'!$A$10:$AB$90,7,0)+VLOOKUP($A20,'04'!$A$10:$AB$90,7,0)+VLOOKUP($A20,'05'!$A$10:$AB$90,7,0)+VLOOKUP($A20,'06'!$A$10:$AB$90,7,0)+VLOOKUP($A20,'07'!$A$10:$AB$90,7,0)+VLOOKUP($A20,'08'!$A$10:$AB$90,7,0)+VLOOKUP($A20,'09'!$A$10:$AB$90,7,0)+VLOOKUP($A20,'10'!$A$10:$AB$90,7,0)+VLOOKUP($A20,'11'!$A$10:$AB$90,7,0)+VLOOKUP($A20,'12'!$A$10:$AC$90,7,0)</f>
        <v>1031889.8599999999</v>
      </c>
      <c r="H20" s="8">
        <f>+VLOOKUP($A20,'01'!$A$10:$AB$90,8,0)+VLOOKUP($A20,'02'!$A$10:$AB$90,8,0)+VLOOKUP($A20,'03'!$A$10:$AB$90,8,0)+VLOOKUP($A20,'04'!$A$10:$AB$90,8,0)+VLOOKUP($A20,'05'!$A$10:$AB$90,8,0)+VLOOKUP($A20,'06'!$A$10:$AB$90,8,0)+VLOOKUP($A20,'07'!$A$10:$AB$90,8,0)+VLOOKUP($A20,'08'!$A$10:$AB$90,8,0)+VLOOKUP($A20,'09'!$A$10:$AB$90,8,0)+VLOOKUP($A20,'10'!$A$10:$AB$90,8,0)+VLOOKUP($A20,'11'!$A$10:$AB$90,8,0)+VLOOKUP($A20,'12'!$A$10:$AC$90,8,0)</f>
        <v>825512.89000000013</v>
      </c>
      <c r="I20" s="9">
        <f>+VLOOKUP($A20,'01'!$A$10:$AB$90,9,0)+VLOOKUP($A20,'02'!$A$10:$AB$90,9,0)+VLOOKUP($A20,'03'!$A$10:$AB$90,9,0)+VLOOKUP($A20,'04'!$A$10:$AB$90,9,0)+VLOOKUP($A20,'05'!$A$10:$AB$90,9,0)+VLOOKUP($A20,'06'!$A$10:$AB$90,9,0)+VLOOKUP($A20,'07'!$A$10:$AB$90,9,0)+VLOOKUP($A20,'08'!$A$10:$AB$90,9,0)+VLOOKUP($A20,'09'!$A$10:$AB$90,9,0)+VLOOKUP($A20,'10'!$A$10:$AB$90,9,0)+VLOOKUP($A20,'11'!$A$10:$AB$90,9,0)+VLOOKUP($A20,'12'!$A$10:$AB$90,9,0)</f>
        <v>113.2</v>
      </c>
      <c r="J20" s="23">
        <f>+VLOOKUP($A20,'01'!$A$10:$AB$90,10,0)+VLOOKUP($A20,'02'!$A$10:$AB$90,10,0)+VLOOKUP($A20,'03'!$A$10:$AB$90,10,0)+VLOOKUP($A20,'04'!$A$10:$AB$90,10,0)+VLOOKUP($A20,'05'!$A$10:$AB$90,10,0)+VLOOKUP($A20,'06'!$A$10:$AB$90,10,0)+VLOOKUP($A20,'07'!$A$10:$AB$90,10,0)+VLOOKUP($A20,'08'!$A$10:$AB$90,10,0)+VLOOKUP($A20,'09'!$A$10:$AB$90,10,0)+VLOOKUP($A20,'10'!$A$10:$AB$90,10,0)+VLOOKUP($A20,'11'!$A$10:$AB$90,10,0)+VLOOKUP($A20,'12'!$A$10:$AB$90,10,0)</f>
        <v>111354.58999999998</v>
      </c>
      <c r="K20" s="8">
        <f>+VLOOKUP($A20,'01'!$A$10:$AB$90,11,0)+VLOOKUP($A20,'02'!$A$10:$AB$90,11,0)+VLOOKUP($A20,'03'!$A$10:$AB$90,11,0)+VLOOKUP($A20,'04'!$A$10:$AB$90,11,0)+VLOOKUP($A20,'05'!$A$10:$AB$90,11,0)+VLOOKUP($A20,'06'!$A$10:$AB$90,11,0)+VLOOKUP($A20,'07'!$A$10:$AB$90,11,0)+VLOOKUP($A20,'08'!$A$10:$AB$90,11,0)+VLOOKUP($A20,'09'!$A$10:$AB$90,11,0)+VLOOKUP($A20,'10'!$A$10:$AB$90,11,0)+VLOOKUP($A20,'11'!$A$10:$AB$90,11,0)+VLOOKUP($A20,'12'!$A$10:$AB$90,11,0)</f>
        <v>89083.68</v>
      </c>
      <c r="L20" s="23">
        <f>+VLOOKUP($A20,'01'!$A$10:$AB$90,12,0)+VLOOKUP($A20,'02'!$A$10:$AB$90,12,0)+VLOOKUP($A20,'03'!$A$10:$AB$90,12,0)+VLOOKUP($A20,'04'!$A$10:$AB$90,12,0)+VLOOKUP($A20,'05'!$A$10:$AB$90,12,0)+VLOOKUP($A20,'06'!$A$10:$AB$90,12,0)+VLOOKUP($A20,'07'!$A$10:$AB$90,12,0)+VLOOKUP($A20,'08'!$A$10:$AB$90,12,0)+VLOOKUP($A20,'09'!$A$10:$AB$90,12,0)+VLOOKUP($A20,'10'!$A$10:$AB$90,12,0)+VLOOKUP($A20,'11'!$A$10:$AB$90,12,0)+VLOOKUP($A20,'12'!$A$10:$AB$90,12,0)</f>
        <v>352252.95814785</v>
      </c>
      <c r="M20" s="8">
        <f>+VLOOKUP($A20,'01'!$A$10:$AB$90,13,0)+VLOOKUP($A20,'02'!$A$10:$AB$90,13,0)+VLOOKUP($A20,'03'!$A$10:$AB$90,13,0)+VLOOKUP($A20,'04'!$A$10:$AB$90,13,0)+VLOOKUP($A20,'05'!$A$10:$AB$90,13,0)+VLOOKUP($A20,'06'!$A$10:$AB$90,13,0)+VLOOKUP($A20,'07'!$A$10:$AB$90,13,0)+VLOOKUP($A20,'08'!$A$10:$AB$90,13,0)+VLOOKUP($A20,'09'!$A$10:$AB$90,13,0)+VLOOKUP($A20,'10'!$A$10:$AB$90,13,0)+VLOOKUP($A20,'11'!$A$10:$AB$90,13,0)+VLOOKUP($A20,'12'!$A$10:$AB$90,13,0)</f>
        <v>278279.8369368015</v>
      </c>
      <c r="N20" s="15"/>
      <c r="O20" s="22"/>
      <c r="P20" s="4"/>
    </row>
    <row r="21" spans="1:32" ht="15" customHeight="1" x14ac:dyDescent="0.25">
      <c r="A21" s="7" t="s">
        <v>18</v>
      </c>
      <c r="B21" s="40">
        <v>0.60699999999999998</v>
      </c>
      <c r="C21" s="23">
        <f>VLOOKUP($A21,'01'!$A$10:$AB$90,3,0)+VLOOKUP($A21,'02'!$A$10:$AB$90,3,0)+VLOOKUP($A21,'03'!$A$10:$AB$90,3,0)+VLOOKUP($A21,'04'!$A$10:$AB$90,3,0)+VLOOKUP($A21,'05'!$A$10:$AB$90,3,0)+VLOOKUP($A21,'06'!$A$10:$AB$90,3,0)+VLOOKUP($A21,'07'!$A$10:$AB$90,3,0)+VLOOKUP($A21,'08'!$A$10:$AB$90,3,0)+VLOOKUP($A21,'09'!$A$10:$AB$90,3,0)+VLOOKUP($A21,'10'!$A$10:$AB$90,3,0)+VLOOKUP($A21,'11'!$A$10:$AB$90,3,0)+VLOOKUP($A21,'12'!$A$10:$AC$90,3,0)</f>
        <v>26788130.600000005</v>
      </c>
      <c r="D21" s="23">
        <f>+VLOOKUP($A21,'01'!$A$10:$AB$90,4,0)+VLOOKUP($A21,'02'!$A$10:$AB$90,4,0)+VLOOKUP($A21,'03'!$A$10:$AB$90,4,0)+VLOOKUP($A21,'04'!$A$10:$AB$90,4,0)+VLOOKUP($A21,'05'!$A$10:$AB$90,4,0)+VLOOKUP($A21,'06'!$A$10:$AB$90,4,0)+VLOOKUP($A21,'07'!$A$10:$AB$90,4,0)+VLOOKUP($A21,'08'!$A$10:$AB$90,4,0)+VLOOKUP($A21,'09'!$A$10:$AB$90,4,0)+VLOOKUP($A21,'10'!$A$10:$AB$90,4,0)+VLOOKUP($A21,'11'!$A$10:$AB$90,4,0)+VLOOKUP($A21,'12'!$A$10:$AC$90,4,0)</f>
        <v>21430504.559999999</v>
      </c>
      <c r="E21" s="23">
        <f>+VLOOKUP($A21,'01'!$A$10:$AB$90,5,0)+VLOOKUP($A21,'02'!$A$10:$AB$90,5,0)+VLOOKUP($A21,'03'!$A$10:$AB$90,5,0)+VLOOKUP($A21,'04'!$A$10:$AB$90,5,0)+VLOOKUP($A21,'05'!$A$10:$AB$90,5,0)+VLOOKUP($A21,'06'!$A$10:$AB$90,5,0)+VLOOKUP($A21,'07'!$A$10:$AB$90,5,0)+VLOOKUP($A21,'08'!$A$10:$AB$90,5,0)+VLOOKUP($A21,'09'!$A$10:$AB$90,5,0)+VLOOKUP($A21,'10'!$A$10:$AB$90,5,0)+VLOOKUP($A21,'11'!$A$10:$AB$90,5,0)+VLOOKUP($A21,'12'!$A$10:$AC$90,5,0)</f>
        <v>305385.00839279999</v>
      </c>
      <c r="F21" s="23">
        <f>+VLOOKUP($A21,'01'!$A$10:$AB$90,6,0)+VLOOKUP($A21,'02'!$A$10:$AB$90,6,0)+VLOOKUP($A21,'03'!$A$10:$AB$90,6,0)+VLOOKUP($A21,'04'!$A$10:$AB$90,6,0)+VLOOKUP($A21,'05'!$A$10:$AB$90,6,0)+VLOOKUP($A21,'06'!$A$10:$AB$90,6,0)+VLOOKUP($A21,'07'!$A$10:$AB$90,6,0)+VLOOKUP($A21,'08'!$A$10:$AB$90,6,0)+VLOOKUP($A21,'09'!$A$10:$AB$90,6,0)+VLOOKUP($A21,'10'!$A$10:$AB$90,6,0)+VLOOKUP($A21,'11'!$A$10:$AB$90,6,0)+VLOOKUP($A21,'12'!$A$10:$AC$90,6,0)</f>
        <v>241864.90999999997</v>
      </c>
      <c r="G21" s="23">
        <f>+VLOOKUP($A21,'01'!$A$10:$AB$90,7,0)+VLOOKUP($A21,'02'!$A$10:$AB$90,7,0)+VLOOKUP($A21,'03'!$A$10:$AB$90,7,0)+VLOOKUP($A21,'04'!$A$10:$AB$90,7,0)+VLOOKUP($A21,'05'!$A$10:$AB$90,7,0)+VLOOKUP($A21,'06'!$A$10:$AB$90,7,0)+VLOOKUP($A21,'07'!$A$10:$AB$90,7,0)+VLOOKUP($A21,'08'!$A$10:$AB$90,7,0)+VLOOKUP($A21,'09'!$A$10:$AB$90,7,0)+VLOOKUP($A21,'10'!$A$10:$AB$90,7,0)+VLOOKUP($A21,'11'!$A$10:$AB$90,7,0)+VLOOKUP($A21,'12'!$A$10:$AC$90,7,0)</f>
        <v>5331987.7999999989</v>
      </c>
      <c r="H21" s="8">
        <f>+VLOOKUP($A21,'01'!$A$10:$AB$90,8,0)+VLOOKUP($A21,'02'!$A$10:$AB$90,8,0)+VLOOKUP($A21,'03'!$A$10:$AB$90,8,0)+VLOOKUP($A21,'04'!$A$10:$AB$90,8,0)+VLOOKUP($A21,'05'!$A$10:$AB$90,8,0)+VLOOKUP($A21,'06'!$A$10:$AB$90,8,0)+VLOOKUP($A21,'07'!$A$10:$AB$90,8,0)+VLOOKUP($A21,'08'!$A$10:$AB$90,8,0)+VLOOKUP($A21,'09'!$A$10:$AB$90,8,0)+VLOOKUP($A21,'10'!$A$10:$AB$90,8,0)+VLOOKUP($A21,'11'!$A$10:$AB$90,8,0)+VLOOKUP($A21,'12'!$A$10:$AC$90,8,0)</f>
        <v>4265591.1900000004</v>
      </c>
      <c r="I21" s="9">
        <f>+VLOOKUP($A21,'01'!$A$10:$AB$90,9,0)+VLOOKUP($A21,'02'!$A$10:$AB$90,9,0)+VLOOKUP($A21,'03'!$A$10:$AB$90,9,0)+VLOOKUP($A21,'04'!$A$10:$AB$90,9,0)+VLOOKUP($A21,'05'!$A$10:$AB$90,9,0)+VLOOKUP($A21,'06'!$A$10:$AB$90,9,0)+VLOOKUP($A21,'07'!$A$10:$AB$90,9,0)+VLOOKUP($A21,'08'!$A$10:$AB$90,9,0)+VLOOKUP($A21,'09'!$A$10:$AB$90,9,0)+VLOOKUP($A21,'10'!$A$10:$AB$90,9,0)+VLOOKUP($A21,'11'!$A$10:$AB$90,9,0)+VLOOKUP($A21,'12'!$A$10:$AB$90,9,0)</f>
        <v>246.64</v>
      </c>
      <c r="J21" s="23">
        <f>+VLOOKUP($A21,'01'!$A$10:$AB$90,10,0)+VLOOKUP($A21,'02'!$A$10:$AB$90,10,0)+VLOOKUP($A21,'03'!$A$10:$AB$90,10,0)+VLOOKUP($A21,'04'!$A$10:$AB$90,10,0)+VLOOKUP($A21,'05'!$A$10:$AB$90,10,0)+VLOOKUP($A21,'06'!$A$10:$AB$90,10,0)+VLOOKUP($A21,'07'!$A$10:$AB$90,10,0)+VLOOKUP($A21,'08'!$A$10:$AB$90,10,0)+VLOOKUP($A21,'09'!$A$10:$AB$90,10,0)+VLOOKUP($A21,'10'!$A$10:$AB$90,10,0)+VLOOKUP($A21,'11'!$A$10:$AB$90,10,0)+VLOOKUP($A21,'12'!$A$10:$AB$90,10,0)</f>
        <v>190938.53</v>
      </c>
      <c r="K21" s="8">
        <f>+VLOOKUP($A21,'01'!$A$10:$AB$90,11,0)+VLOOKUP($A21,'02'!$A$10:$AB$90,11,0)+VLOOKUP($A21,'03'!$A$10:$AB$90,11,0)+VLOOKUP($A21,'04'!$A$10:$AB$90,11,0)+VLOOKUP($A21,'05'!$A$10:$AB$90,11,0)+VLOOKUP($A21,'06'!$A$10:$AB$90,11,0)+VLOOKUP($A21,'07'!$A$10:$AB$90,11,0)+VLOOKUP($A21,'08'!$A$10:$AB$90,11,0)+VLOOKUP($A21,'09'!$A$10:$AB$90,11,0)+VLOOKUP($A21,'10'!$A$10:$AB$90,11,0)+VLOOKUP($A21,'11'!$A$10:$AB$90,11,0)+VLOOKUP($A21,'12'!$A$10:$AB$90,11,0)</f>
        <v>152750.81999999998</v>
      </c>
      <c r="L21" s="23">
        <f>+VLOOKUP($A21,'01'!$A$10:$AB$90,12,0)+VLOOKUP($A21,'02'!$A$10:$AB$90,12,0)+VLOOKUP($A21,'03'!$A$10:$AB$90,12,0)+VLOOKUP($A21,'04'!$A$10:$AB$90,12,0)+VLOOKUP($A21,'05'!$A$10:$AB$90,12,0)+VLOOKUP($A21,'06'!$A$10:$AB$90,12,0)+VLOOKUP($A21,'07'!$A$10:$AB$90,12,0)+VLOOKUP($A21,'08'!$A$10:$AB$90,12,0)+VLOOKUP($A21,'09'!$A$10:$AB$90,12,0)+VLOOKUP($A21,'10'!$A$10:$AB$90,12,0)+VLOOKUP($A21,'11'!$A$10:$AB$90,12,0)+VLOOKUP($A21,'12'!$A$10:$AB$90,12,0)</f>
        <v>604004.36608967499</v>
      </c>
      <c r="M21" s="8">
        <f>+VLOOKUP($A21,'01'!$A$10:$AB$90,13,0)+VLOOKUP($A21,'02'!$A$10:$AB$90,13,0)+VLOOKUP($A21,'03'!$A$10:$AB$90,13,0)+VLOOKUP($A21,'04'!$A$10:$AB$90,13,0)+VLOOKUP($A21,'05'!$A$10:$AB$90,13,0)+VLOOKUP($A21,'06'!$A$10:$AB$90,13,0)+VLOOKUP($A21,'07'!$A$10:$AB$90,13,0)+VLOOKUP($A21,'08'!$A$10:$AB$90,13,0)+VLOOKUP($A21,'09'!$A$10:$AB$90,13,0)+VLOOKUP($A21,'10'!$A$10:$AB$90,13,0)+VLOOKUP($A21,'11'!$A$10:$AB$90,13,0)+VLOOKUP($A21,'12'!$A$10:$AB$90,13,0)</f>
        <v>477163.4492108433</v>
      </c>
      <c r="N21" s="15"/>
      <c r="O21" s="22"/>
      <c r="P21" s="4"/>
    </row>
    <row r="22" spans="1:32" ht="15" customHeight="1" x14ac:dyDescent="0.25">
      <c r="A22" s="7" t="s">
        <v>19</v>
      </c>
      <c r="B22" s="40">
        <v>1.0289999999999999</v>
      </c>
      <c r="C22" s="23">
        <f>VLOOKUP($A22,'01'!$A$10:$AB$90,3,0)+VLOOKUP($A22,'02'!$A$10:$AB$90,3,0)+VLOOKUP($A22,'03'!$A$10:$AB$90,3,0)+VLOOKUP($A22,'04'!$A$10:$AB$90,3,0)+VLOOKUP($A22,'05'!$A$10:$AB$90,3,0)+VLOOKUP($A22,'06'!$A$10:$AB$90,3,0)+VLOOKUP($A22,'07'!$A$10:$AB$90,3,0)+VLOOKUP($A22,'08'!$A$10:$AB$90,3,0)+VLOOKUP($A22,'09'!$A$10:$AB$90,3,0)+VLOOKUP($A22,'10'!$A$10:$AB$90,3,0)+VLOOKUP($A22,'11'!$A$10:$AB$90,3,0)+VLOOKUP($A22,'12'!$A$10:$AC$90,3,0)</f>
        <v>45409975.689999998</v>
      </c>
      <c r="D22" s="23">
        <f>+VLOOKUP($A22,'01'!$A$10:$AB$90,4,0)+VLOOKUP($A22,'02'!$A$10:$AB$90,4,0)+VLOOKUP($A22,'03'!$A$10:$AB$90,4,0)+VLOOKUP($A22,'04'!$A$10:$AB$90,4,0)+VLOOKUP($A22,'05'!$A$10:$AB$90,4,0)+VLOOKUP($A22,'06'!$A$10:$AB$90,4,0)+VLOOKUP($A22,'07'!$A$10:$AB$90,4,0)+VLOOKUP($A22,'08'!$A$10:$AB$90,4,0)+VLOOKUP($A22,'09'!$A$10:$AB$90,4,0)+VLOOKUP($A22,'10'!$A$10:$AB$90,4,0)+VLOOKUP($A22,'11'!$A$10:$AB$90,4,0)+VLOOKUP($A22,'12'!$A$10:$AC$90,4,0)</f>
        <v>36327980.589999996</v>
      </c>
      <c r="E22" s="23">
        <f>+VLOOKUP($A22,'01'!$A$10:$AB$90,5,0)+VLOOKUP($A22,'02'!$A$10:$AB$90,5,0)+VLOOKUP($A22,'03'!$A$10:$AB$90,5,0)+VLOOKUP($A22,'04'!$A$10:$AB$90,5,0)+VLOOKUP($A22,'05'!$A$10:$AB$90,5,0)+VLOOKUP($A22,'06'!$A$10:$AB$90,5,0)+VLOOKUP($A22,'07'!$A$10:$AB$90,5,0)+VLOOKUP($A22,'08'!$A$10:$AB$90,5,0)+VLOOKUP($A22,'09'!$A$10:$AB$90,5,0)+VLOOKUP($A22,'10'!$A$10:$AB$90,5,0)+VLOOKUP($A22,'11'!$A$10:$AB$90,5,0)+VLOOKUP($A22,'12'!$A$10:$AC$90,5,0)</f>
        <v>517695.50846159988</v>
      </c>
      <c r="F22" s="23">
        <f>+VLOOKUP($A22,'01'!$A$10:$AB$90,6,0)+VLOOKUP($A22,'02'!$A$10:$AB$90,6,0)+VLOOKUP($A22,'03'!$A$10:$AB$90,6,0)+VLOOKUP($A22,'04'!$A$10:$AB$90,6,0)+VLOOKUP($A22,'05'!$A$10:$AB$90,6,0)+VLOOKUP($A22,'06'!$A$10:$AB$90,6,0)+VLOOKUP($A22,'07'!$A$10:$AB$90,6,0)+VLOOKUP($A22,'08'!$A$10:$AB$90,6,0)+VLOOKUP($A22,'09'!$A$10:$AB$90,6,0)+VLOOKUP($A22,'10'!$A$10:$AB$90,6,0)+VLOOKUP($A22,'11'!$A$10:$AB$90,6,0)+VLOOKUP($A22,'12'!$A$10:$AC$90,6,0)</f>
        <v>410014.85000000009</v>
      </c>
      <c r="G22" s="23">
        <f>+VLOOKUP($A22,'01'!$A$10:$AB$90,7,0)+VLOOKUP($A22,'02'!$A$10:$AB$90,7,0)+VLOOKUP($A22,'03'!$A$10:$AB$90,7,0)+VLOOKUP($A22,'04'!$A$10:$AB$90,7,0)+VLOOKUP($A22,'05'!$A$10:$AB$90,7,0)+VLOOKUP($A22,'06'!$A$10:$AB$90,7,0)+VLOOKUP($A22,'07'!$A$10:$AB$90,7,0)+VLOOKUP($A22,'08'!$A$10:$AB$90,7,0)+VLOOKUP($A22,'09'!$A$10:$AB$90,7,0)+VLOOKUP($A22,'10'!$A$10:$AB$90,7,0)+VLOOKUP($A22,'11'!$A$10:$AB$90,7,0)+VLOOKUP($A22,'12'!$A$10:$AC$90,7,0)</f>
        <v>5953268.3299999991</v>
      </c>
      <c r="H22" s="8">
        <f>+VLOOKUP($A22,'01'!$A$10:$AB$90,8,0)+VLOOKUP($A22,'02'!$A$10:$AB$90,8,0)+VLOOKUP($A22,'03'!$A$10:$AB$90,8,0)+VLOOKUP($A22,'04'!$A$10:$AB$90,8,0)+VLOOKUP($A22,'05'!$A$10:$AB$90,8,0)+VLOOKUP($A22,'06'!$A$10:$AB$90,8,0)+VLOOKUP($A22,'07'!$A$10:$AB$90,8,0)+VLOOKUP($A22,'08'!$A$10:$AB$90,8,0)+VLOOKUP($A22,'09'!$A$10:$AB$90,8,0)+VLOOKUP($A22,'10'!$A$10:$AB$90,8,0)+VLOOKUP($A22,'11'!$A$10:$AB$90,8,0)+VLOOKUP($A22,'12'!$A$10:$AC$90,8,0)</f>
        <v>4762615.7200000007</v>
      </c>
      <c r="I22" s="9">
        <f>+VLOOKUP($A22,'01'!$A$10:$AB$90,9,0)+VLOOKUP($A22,'02'!$A$10:$AB$90,9,0)+VLOOKUP($A22,'03'!$A$10:$AB$90,9,0)+VLOOKUP($A22,'04'!$A$10:$AB$90,9,0)+VLOOKUP($A22,'05'!$A$10:$AB$90,9,0)+VLOOKUP($A22,'06'!$A$10:$AB$90,9,0)+VLOOKUP($A22,'07'!$A$10:$AB$90,9,0)+VLOOKUP($A22,'08'!$A$10:$AB$90,9,0)+VLOOKUP($A22,'09'!$A$10:$AB$90,9,0)+VLOOKUP($A22,'10'!$A$10:$AB$90,9,0)+VLOOKUP($A22,'11'!$A$10:$AB$90,9,0)+VLOOKUP($A22,'12'!$A$10:$AB$90,9,0)</f>
        <v>327.05</v>
      </c>
      <c r="J22" s="23">
        <f>+VLOOKUP($A22,'01'!$A$10:$AB$90,10,0)+VLOOKUP($A22,'02'!$A$10:$AB$90,10,0)+VLOOKUP($A22,'03'!$A$10:$AB$90,10,0)+VLOOKUP($A22,'04'!$A$10:$AB$90,10,0)+VLOOKUP($A22,'05'!$A$10:$AB$90,10,0)+VLOOKUP($A22,'06'!$A$10:$AB$90,10,0)+VLOOKUP($A22,'07'!$A$10:$AB$90,10,0)+VLOOKUP($A22,'08'!$A$10:$AB$90,10,0)+VLOOKUP($A22,'09'!$A$10:$AB$90,10,0)+VLOOKUP($A22,'10'!$A$10:$AB$90,10,0)+VLOOKUP($A22,'11'!$A$10:$AB$90,10,0)+VLOOKUP($A22,'12'!$A$10:$AB$90,10,0)</f>
        <v>323683.26999999996</v>
      </c>
      <c r="K22" s="8">
        <f>+VLOOKUP($A22,'01'!$A$10:$AB$90,11,0)+VLOOKUP($A22,'02'!$A$10:$AB$90,11,0)+VLOOKUP($A22,'03'!$A$10:$AB$90,11,0)+VLOOKUP($A22,'04'!$A$10:$AB$90,11,0)+VLOOKUP($A22,'05'!$A$10:$AB$90,11,0)+VLOOKUP($A22,'06'!$A$10:$AB$90,11,0)+VLOOKUP($A22,'07'!$A$10:$AB$90,11,0)+VLOOKUP($A22,'08'!$A$10:$AB$90,11,0)+VLOOKUP($A22,'09'!$A$10:$AB$90,11,0)+VLOOKUP($A22,'10'!$A$10:$AB$90,11,0)+VLOOKUP($A22,'11'!$A$10:$AB$90,11,0)+VLOOKUP($A22,'12'!$A$10:$AB$90,11,0)</f>
        <v>258946.61</v>
      </c>
      <c r="L22" s="23">
        <f>+VLOOKUP($A22,'01'!$A$10:$AB$90,12,0)+VLOOKUP($A22,'02'!$A$10:$AB$90,12,0)+VLOOKUP($A22,'03'!$A$10:$AB$90,12,0)+VLOOKUP($A22,'04'!$A$10:$AB$90,12,0)+VLOOKUP($A22,'05'!$A$10:$AB$90,12,0)+VLOOKUP($A22,'06'!$A$10:$AB$90,12,0)+VLOOKUP($A22,'07'!$A$10:$AB$90,12,0)+VLOOKUP($A22,'08'!$A$10:$AB$90,12,0)+VLOOKUP($A22,'09'!$A$10:$AB$90,12,0)+VLOOKUP($A22,'10'!$A$10:$AB$90,12,0)+VLOOKUP($A22,'11'!$A$10:$AB$90,12,0)+VLOOKUP($A22,'12'!$A$10:$AB$90,12,0)</f>
        <v>1023921.7342772249</v>
      </c>
      <c r="M22" s="8">
        <f>+VLOOKUP($A22,'01'!$A$10:$AB$90,13,0)+VLOOKUP($A22,'02'!$A$10:$AB$90,13,0)+VLOOKUP($A22,'03'!$A$10:$AB$90,13,0)+VLOOKUP($A22,'04'!$A$10:$AB$90,13,0)+VLOOKUP($A22,'05'!$A$10:$AB$90,13,0)+VLOOKUP($A22,'06'!$A$10:$AB$90,13,0)+VLOOKUP($A22,'07'!$A$10:$AB$90,13,0)+VLOOKUP($A22,'08'!$A$10:$AB$90,13,0)+VLOOKUP($A22,'09'!$A$10:$AB$90,13,0)+VLOOKUP($A22,'10'!$A$10:$AB$90,13,0)+VLOOKUP($A22,'11'!$A$10:$AB$90,13,0)+VLOOKUP($A22,'12'!$A$10:$AB$90,13,0)</f>
        <v>808898.17007900763</v>
      </c>
      <c r="N22" s="15"/>
      <c r="O22" s="22"/>
      <c r="P22" s="4"/>
    </row>
    <row r="23" spans="1:32" ht="15" customHeight="1" x14ac:dyDescent="0.25">
      <c r="A23" s="7" t="s">
        <v>20</v>
      </c>
      <c r="B23" s="40">
        <v>0.39500000000000002</v>
      </c>
      <c r="C23" s="23">
        <f>VLOOKUP($A23,'01'!$A$10:$AB$90,3,0)+VLOOKUP($A23,'02'!$A$10:$AB$90,3,0)+VLOOKUP($A23,'03'!$A$10:$AB$90,3,0)+VLOOKUP($A23,'04'!$A$10:$AB$90,3,0)+VLOOKUP($A23,'05'!$A$10:$AB$90,3,0)+VLOOKUP($A23,'06'!$A$10:$AB$90,3,0)+VLOOKUP($A23,'07'!$A$10:$AB$90,3,0)+VLOOKUP($A23,'08'!$A$10:$AB$90,3,0)+VLOOKUP($A23,'09'!$A$10:$AB$90,3,0)+VLOOKUP($A23,'10'!$A$10:$AB$90,3,0)+VLOOKUP($A23,'11'!$A$10:$AB$90,3,0)+VLOOKUP($A23,'12'!$A$10:$AC$90,3,0)</f>
        <v>17431474.259999998</v>
      </c>
      <c r="D23" s="23">
        <f>+VLOOKUP($A23,'01'!$A$10:$AB$90,4,0)+VLOOKUP($A23,'02'!$A$10:$AB$90,4,0)+VLOOKUP($A23,'03'!$A$10:$AB$90,4,0)+VLOOKUP($A23,'04'!$A$10:$AB$90,4,0)+VLOOKUP($A23,'05'!$A$10:$AB$90,4,0)+VLOOKUP($A23,'06'!$A$10:$AB$90,4,0)+VLOOKUP($A23,'07'!$A$10:$AB$90,4,0)+VLOOKUP($A23,'08'!$A$10:$AB$90,4,0)+VLOOKUP($A23,'09'!$A$10:$AB$90,4,0)+VLOOKUP($A23,'10'!$A$10:$AB$90,4,0)+VLOOKUP($A23,'11'!$A$10:$AB$90,4,0)+VLOOKUP($A23,'12'!$A$10:$AC$90,4,0)</f>
        <v>13945179.35</v>
      </c>
      <c r="E23" s="23">
        <f>+VLOOKUP($A23,'01'!$A$10:$AB$90,5,0)+VLOOKUP($A23,'02'!$A$10:$AB$90,5,0)+VLOOKUP($A23,'03'!$A$10:$AB$90,5,0)+VLOOKUP($A23,'04'!$A$10:$AB$90,5,0)+VLOOKUP($A23,'05'!$A$10:$AB$90,5,0)+VLOOKUP($A23,'06'!$A$10:$AB$90,5,0)+VLOOKUP($A23,'07'!$A$10:$AB$90,5,0)+VLOOKUP($A23,'08'!$A$10:$AB$90,5,0)+VLOOKUP($A23,'09'!$A$10:$AB$90,5,0)+VLOOKUP($A23,'10'!$A$10:$AB$90,5,0)+VLOOKUP($A23,'11'!$A$10:$AB$90,5,0)+VLOOKUP($A23,'12'!$A$10:$AC$90,5,0)</f>
        <v>198726.65290800002</v>
      </c>
      <c r="F23" s="23">
        <f>+VLOOKUP($A23,'01'!$A$10:$AB$90,6,0)+VLOOKUP($A23,'02'!$A$10:$AB$90,6,0)+VLOOKUP($A23,'03'!$A$10:$AB$90,6,0)+VLOOKUP($A23,'04'!$A$10:$AB$90,6,0)+VLOOKUP($A23,'05'!$A$10:$AB$90,6,0)+VLOOKUP($A23,'06'!$A$10:$AB$90,6,0)+VLOOKUP($A23,'07'!$A$10:$AB$90,6,0)+VLOOKUP($A23,'08'!$A$10:$AB$90,6,0)+VLOOKUP($A23,'09'!$A$10:$AB$90,6,0)+VLOOKUP($A23,'10'!$A$10:$AB$90,6,0)+VLOOKUP($A23,'11'!$A$10:$AB$90,6,0)+VLOOKUP($A23,'12'!$A$10:$AC$90,6,0)</f>
        <v>157391.49999999997</v>
      </c>
      <c r="G23" s="23">
        <f>+VLOOKUP($A23,'01'!$A$10:$AB$90,7,0)+VLOOKUP($A23,'02'!$A$10:$AB$90,7,0)+VLOOKUP($A23,'03'!$A$10:$AB$90,7,0)+VLOOKUP($A23,'04'!$A$10:$AB$90,7,0)+VLOOKUP($A23,'05'!$A$10:$AB$90,7,0)+VLOOKUP($A23,'06'!$A$10:$AB$90,7,0)+VLOOKUP($A23,'07'!$A$10:$AB$90,7,0)+VLOOKUP($A23,'08'!$A$10:$AB$90,7,0)+VLOOKUP($A23,'09'!$A$10:$AB$90,7,0)+VLOOKUP($A23,'10'!$A$10:$AB$90,7,0)+VLOOKUP($A23,'11'!$A$10:$AB$90,7,0)+VLOOKUP($A23,'12'!$A$10:$AC$90,7,0)</f>
        <v>1302153.94</v>
      </c>
      <c r="H23" s="8">
        <f>+VLOOKUP($A23,'01'!$A$10:$AB$90,8,0)+VLOOKUP($A23,'02'!$A$10:$AB$90,8,0)+VLOOKUP($A23,'03'!$A$10:$AB$90,8,0)+VLOOKUP($A23,'04'!$A$10:$AB$90,8,0)+VLOOKUP($A23,'05'!$A$10:$AB$90,8,0)+VLOOKUP($A23,'06'!$A$10:$AB$90,8,0)+VLOOKUP($A23,'07'!$A$10:$AB$90,8,0)+VLOOKUP($A23,'08'!$A$10:$AB$90,8,0)+VLOOKUP($A23,'09'!$A$10:$AB$90,8,0)+VLOOKUP($A23,'10'!$A$10:$AB$90,8,0)+VLOOKUP($A23,'11'!$A$10:$AB$90,8,0)+VLOOKUP($A23,'12'!$A$10:$AC$90,8,0)</f>
        <v>1041724.1799999999</v>
      </c>
      <c r="I23" s="9">
        <f>+VLOOKUP($A23,'01'!$A$10:$AB$90,9,0)+VLOOKUP($A23,'02'!$A$10:$AB$90,9,0)+VLOOKUP($A23,'03'!$A$10:$AB$90,9,0)+VLOOKUP($A23,'04'!$A$10:$AB$90,9,0)+VLOOKUP($A23,'05'!$A$10:$AB$90,9,0)+VLOOKUP($A23,'06'!$A$10:$AB$90,9,0)+VLOOKUP($A23,'07'!$A$10:$AB$90,9,0)+VLOOKUP($A23,'08'!$A$10:$AB$90,9,0)+VLOOKUP($A23,'09'!$A$10:$AB$90,9,0)+VLOOKUP($A23,'10'!$A$10:$AB$90,9,0)+VLOOKUP($A23,'11'!$A$10:$AB$90,9,0)+VLOOKUP($A23,'12'!$A$10:$AB$90,9,0)</f>
        <v>140.91999999999999</v>
      </c>
      <c r="J23" s="23">
        <f>+VLOOKUP($A23,'01'!$A$10:$AB$90,10,0)+VLOOKUP($A23,'02'!$A$10:$AB$90,10,0)+VLOOKUP($A23,'03'!$A$10:$AB$90,10,0)+VLOOKUP($A23,'04'!$A$10:$AB$90,10,0)+VLOOKUP($A23,'05'!$A$10:$AB$90,10,0)+VLOOKUP($A23,'06'!$A$10:$AB$90,10,0)+VLOOKUP($A23,'07'!$A$10:$AB$90,10,0)+VLOOKUP($A23,'08'!$A$10:$AB$90,10,0)+VLOOKUP($A23,'09'!$A$10:$AB$90,10,0)+VLOOKUP($A23,'10'!$A$10:$AB$90,10,0)+VLOOKUP($A23,'11'!$A$10:$AB$90,10,0)+VLOOKUP($A23,'12'!$A$10:$AB$90,10,0)</f>
        <v>124251.58999999998</v>
      </c>
      <c r="K23" s="8">
        <f>+VLOOKUP($A23,'01'!$A$10:$AB$90,11,0)+VLOOKUP($A23,'02'!$A$10:$AB$90,11,0)+VLOOKUP($A23,'03'!$A$10:$AB$90,11,0)+VLOOKUP($A23,'04'!$A$10:$AB$90,11,0)+VLOOKUP($A23,'05'!$A$10:$AB$90,11,0)+VLOOKUP($A23,'06'!$A$10:$AB$90,11,0)+VLOOKUP($A23,'07'!$A$10:$AB$90,11,0)+VLOOKUP($A23,'08'!$A$10:$AB$90,11,0)+VLOOKUP($A23,'09'!$A$10:$AB$90,11,0)+VLOOKUP($A23,'10'!$A$10:$AB$90,11,0)+VLOOKUP($A23,'11'!$A$10:$AB$90,11,0)+VLOOKUP($A23,'12'!$A$10:$AB$90,11,0)</f>
        <v>99401.26</v>
      </c>
      <c r="L23" s="23">
        <f>+VLOOKUP($A23,'01'!$A$10:$AB$90,12,0)+VLOOKUP($A23,'02'!$A$10:$AB$90,12,0)+VLOOKUP($A23,'03'!$A$10:$AB$90,12,0)+VLOOKUP($A23,'04'!$A$10:$AB$90,12,0)+VLOOKUP($A23,'05'!$A$10:$AB$90,12,0)+VLOOKUP($A23,'06'!$A$10:$AB$90,12,0)+VLOOKUP($A23,'07'!$A$10:$AB$90,12,0)+VLOOKUP($A23,'08'!$A$10:$AB$90,12,0)+VLOOKUP($A23,'09'!$A$10:$AB$90,12,0)+VLOOKUP($A23,'10'!$A$10:$AB$90,12,0)+VLOOKUP($A23,'11'!$A$10:$AB$90,12,0)+VLOOKUP($A23,'12'!$A$10:$AB$90,12,0)</f>
        <v>393050.61714237503</v>
      </c>
      <c r="M23" s="8">
        <f>+VLOOKUP($A23,'01'!$A$10:$AB$90,13,0)+VLOOKUP($A23,'02'!$A$10:$AB$90,13,0)+VLOOKUP($A23,'03'!$A$10:$AB$90,13,0)+VLOOKUP($A23,'04'!$A$10:$AB$90,13,0)+VLOOKUP($A23,'05'!$A$10:$AB$90,13,0)+VLOOKUP($A23,'06'!$A$10:$AB$90,13,0)+VLOOKUP($A23,'07'!$A$10:$AB$90,13,0)+VLOOKUP($A23,'08'!$A$10:$AB$90,13,0)+VLOOKUP($A23,'09'!$A$10:$AB$90,13,0)+VLOOKUP($A23,'10'!$A$10:$AB$90,13,0)+VLOOKUP($A23,'11'!$A$10:$AB$90,13,0)+VLOOKUP($A23,'12'!$A$10:$AB$90,13,0)</f>
        <v>310509.98754247627</v>
      </c>
      <c r="N23" s="15"/>
      <c r="O23" s="22"/>
      <c r="P23" s="4"/>
    </row>
    <row r="24" spans="1:32" ht="15" customHeight="1" x14ac:dyDescent="0.25">
      <c r="A24" s="7" t="s">
        <v>21</v>
      </c>
      <c r="B24" s="40">
        <v>0.17599999999999999</v>
      </c>
      <c r="C24" s="23">
        <f>VLOOKUP($A24,'01'!$A$10:$AB$90,3,0)+VLOOKUP($A24,'02'!$A$10:$AB$90,3,0)+VLOOKUP($A24,'03'!$A$10:$AB$90,3,0)+VLOOKUP($A24,'04'!$A$10:$AB$90,3,0)+VLOOKUP($A24,'05'!$A$10:$AB$90,3,0)+VLOOKUP($A24,'06'!$A$10:$AB$90,3,0)+VLOOKUP($A24,'07'!$A$10:$AB$90,3,0)+VLOOKUP($A24,'08'!$A$10:$AB$90,3,0)+VLOOKUP($A24,'09'!$A$10:$AB$90,3,0)+VLOOKUP($A24,'10'!$A$10:$AB$90,3,0)+VLOOKUP($A24,'11'!$A$10:$AB$90,3,0)+VLOOKUP($A24,'12'!$A$10:$AC$90,3,0)</f>
        <v>7766873.919999999</v>
      </c>
      <c r="D24" s="23">
        <f>+VLOOKUP($A24,'01'!$A$10:$AB$90,4,0)+VLOOKUP($A24,'02'!$A$10:$AB$90,4,0)+VLOOKUP($A24,'03'!$A$10:$AB$90,4,0)+VLOOKUP($A24,'04'!$A$10:$AB$90,4,0)+VLOOKUP($A24,'05'!$A$10:$AB$90,4,0)+VLOOKUP($A24,'06'!$A$10:$AB$90,4,0)+VLOOKUP($A24,'07'!$A$10:$AB$90,4,0)+VLOOKUP($A24,'08'!$A$10:$AB$90,4,0)+VLOOKUP($A24,'09'!$A$10:$AB$90,4,0)+VLOOKUP($A24,'10'!$A$10:$AB$90,4,0)+VLOOKUP($A24,'11'!$A$10:$AB$90,4,0)+VLOOKUP($A24,'12'!$A$10:$AC$90,4,0)</f>
        <v>6213499.2000000011</v>
      </c>
      <c r="E24" s="23">
        <f>+VLOOKUP($A24,'01'!$A$10:$AB$90,5,0)+VLOOKUP($A24,'02'!$A$10:$AB$90,5,0)+VLOOKUP($A24,'03'!$A$10:$AB$90,5,0)+VLOOKUP($A24,'04'!$A$10:$AB$90,5,0)+VLOOKUP($A24,'05'!$A$10:$AB$90,5,0)+VLOOKUP($A24,'06'!$A$10:$AB$90,5,0)+VLOOKUP($A24,'07'!$A$10:$AB$90,5,0)+VLOOKUP($A24,'08'!$A$10:$AB$90,5,0)+VLOOKUP($A24,'09'!$A$10:$AB$90,5,0)+VLOOKUP($A24,'10'!$A$10:$AB$90,5,0)+VLOOKUP($A24,'11'!$A$10:$AB$90,5,0)+VLOOKUP($A24,'12'!$A$10:$AC$90,5,0)</f>
        <v>88546.559270400001</v>
      </c>
      <c r="F24" s="23">
        <f>+VLOOKUP($A24,'01'!$A$10:$AB$90,6,0)+VLOOKUP($A24,'02'!$A$10:$AB$90,6,0)+VLOOKUP($A24,'03'!$A$10:$AB$90,6,0)+VLOOKUP($A24,'04'!$A$10:$AB$90,6,0)+VLOOKUP($A24,'05'!$A$10:$AB$90,6,0)+VLOOKUP($A24,'06'!$A$10:$AB$90,6,0)+VLOOKUP($A24,'07'!$A$10:$AB$90,6,0)+VLOOKUP($A24,'08'!$A$10:$AB$90,6,0)+VLOOKUP($A24,'09'!$A$10:$AB$90,6,0)+VLOOKUP($A24,'10'!$A$10:$AB$90,6,0)+VLOOKUP($A24,'11'!$A$10:$AB$90,6,0)+VLOOKUP($A24,'12'!$A$10:$AC$90,6,0)</f>
        <v>70128.860000000015</v>
      </c>
      <c r="G24" s="23">
        <f>+VLOOKUP($A24,'01'!$A$10:$AB$90,7,0)+VLOOKUP($A24,'02'!$A$10:$AB$90,7,0)+VLOOKUP($A24,'03'!$A$10:$AB$90,7,0)+VLOOKUP($A24,'04'!$A$10:$AB$90,7,0)+VLOOKUP($A24,'05'!$A$10:$AB$90,7,0)+VLOOKUP($A24,'06'!$A$10:$AB$90,7,0)+VLOOKUP($A24,'07'!$A$10:$AB$90,7,0)+VLOOKUP($A24,'08'!$A$10:$AB$90,7,0)+VLOOKUP($A24,'09'!$A$10:$AB$90,7,0)+VLOOKUP($A24,'10'!$A$10:$AB$90,7,0)+VLOOKUP($A24,'11'!$A$10:$AB$90,7,0)+VLOOKUP($A24,'12'!$A$10:$AC$90,7,0)</f>
        <v>3493150.5300000003</v>
      </c>
      <c r="H24" s="8">
        <f>+VLOOKUP($A24,'01'!$A$10:$AB$90,8,0)+VLOOKUP($A24,'02'!$A$10:$AB$90,8,0)+VLOOKUP($A24,'03'!$A$10:$AB$90,8,0)+VLOOKUP($A24,'04'!$A$10:$AB$90,8,0)+VLOOKUP($A24,'05'!$A$10:$AB$90,8,0)+VLOOKUP($A24,'06'!$A$10:$AB$90,8,0)+VLOOKUP($A24,'07'!$A$10:$AB$90,8,0)+VLOOKUP($A24,'08'!$A$10:$AB$90,8,0)+VLOOKUP($A24,'09'!$A$10:$AB$90,8,0)+VLOOKUP($A24,'10'!$A$10:$AB$90,8,0)+VLOOKUP($A24,'11'!$A$10:$AB$90,8,0)+VLOOKUP($A24,'12'!$A$10:$AC$90,8,0)</f>
        <v>2794521.330000001</v>
      </c>
      <c r="I24" s="9">
        <f>+VLOOKUP($A24,'01'!$A$10:$AB$90,9,0)+VLOOKUP($A24,'02'!$A$10:$AB$90,9,0)+VLOOKUP($A24,'03'!$A$10:$AB$90,9,0)+VLOOKUP($A24,'04'!$A$10:$AB$90,9,0)+VLOOKUP($A24,'05'!$A$10:$AB$90,9,0)+VLOOKUP($A24,'06'!$A$10:$AB$90,9,0)+VLOOKUP($A24,'07'!$A$10:$AB$90,9,0)+VLOOKUP($A24,'08'!$A$10:$AB$90,9,0)+VLOOKUP($A24,'09'!$A$10:$AB$90,9,0)+VLOOKUP($A24,'10'!$A$10:$AB$90,9,0)+VLOOKUP($A24,'11'!$A$10:$AB$90,9,0)+VLOOKUP($A24,'12'!$A$10:$AB$90,9,0)</f>
        <v>106.32</v>
      </c>
      <c r="J24" s="23">
        <f>+VLOOKUP($A24,'01'!$A$10:$AB$90,10,0)+VLOOKUP($A24,'02'!$A$10:$AB$90,10,0)+VLOOKUP($A24,'03'!$A$10:$AB$90,10,0)+VLOOKUP($A24,'04'!$A$10:$AB$90,10,0)+VLOOKUP($A24,'05'!$A$10:$AB$90,10,0)+VLOOKUP($A24,'06'!$A$10:$AB$90,10,0)+VLOOKUP($A24,'07'!$A$10:$AB$90,10,0)+VLOOKUP($A24,'08'!$A$10:$AB$90,10,0)+VLOOKUP($A24,'09'!$A$10:$AB$90,10,0)+VLOOKUP($A24,'10'!$A$10:$AB$90,10,0)+VLOOKUP($A24,'11'!$A$10:$AB$90,10,0)+VLOOKUP($A24,'12'!$A$10:$AB$90,10,0)</f>
        <v>55362.74</v>
      </c>
      <c r="K24" s="8">
        <f>+VLOOKUP($A24,'01'!$A$10:$AB$90,11,0)+VLOOKUP($A24,'02'!$A$10:$AB$90,11,0)+VLOOKUP($A24,'03'!$A$10:$AB$90,11,0)+VLOOKUP($A24,'04'!$A$10:$AB$90,11,0)+VLOOKUP($A24,'05'!$A$10:$AB$90,11,0)+VLOOKUP($A24,'06'!$A$10:$AB$90,11,0)+VLOOKUP($A24,'07'!$A$10:$AB$90,11,0)+VLOOKUP($A24,'08'!$A$10:$AB$90,11,0)+VLOOKUP($A24,'09'!$A$10:$AB$90,11,0)+VLOOKUP($A24,'10'!$A$10:$AB$90,11,0)+VLOOKUP($A24,'11'!$A$10:$AB$90,11,0)+VLOOKUP($A24,'12'!$A$10:$AB$90,11,0)</f>
        <v>44290.2</v>
      </c>
      <c r="L24" s="23">
        <f>+VLOOKUP($A24,'01'!$A$10:$AB$90,12,0)+VLOOKUP($A24,'02'!$A$10:$AB$90,12,0)+VLOOKUP($A24,'03'!$A$10:$AB$90,12,0)+VLOOKUP($A24,'04'!$A$10:$AB$90,12,0)+VLOOKUP($A24,'05'!$A$10:$AB$90,12,0)+VLOOKUP($A24,'06'!$A$10:$AB$90,12,0)+VLOOKUP($A24,'07'!$A$10:$AB$90,12,0)+VLOOKUP($A24,'08'!$A$10:$AB$90,12,0)+VLOOKUP($A24,'09'!$A$10:$AB$90,12,0)+VLOOKUP($A24,'10'!$A$10:$AB$90,12,0)+VLOOKUP($A24,'11'!$A$10:$AB$90,12,0)+VLOOKUP($A24,'12'!$A$10:$AB$90,12,0)</f>
        <v>175131.41422040001</v>
      </c>
      <c r="M24" s="8">
        <f>+VLOOKUP($A24,'01'!$A$10:$AB$90,13,0)+VLOOKUP($A24,'02'!$A$10:$AB$90,13,0)+VLOOKUP($A24,'03'!$A$10:$AB$90,13,0)+VLOOKUP($A24,'04'!$A$10:$AB$90,13,0)+VLOOKUP($A24,'05'!$A$10:$AB$90,13,0)+VLOOKUP($A24,'06'!$A$10:$AB$90,13,0)+VLOOKUP($A24,'07'!$A$10:$AB$90,13,0)+VLOOKUP($A24,'08'!$A$10:$AB$90,13,0)+VLOOKUP($A24,'09'!$A$10:$AB$90,13,0)+VLOOKUP($A24,'10'!$A$10:$AB$90,13,0)+VLOOKUP($A24,'11'!$A$10:$AB$90,13,0)+VLOOKUP($A24,'12'!$A$10:$AB$90,13,0)</f>
        <v>138353.817234116</v>
      </c>
      <c r="N24" s="15"/>
      <c r="O24" s="22"/>
      <c r="P24" s="4"/>
    </row>
    <row r="25" spans="1:32" ht="15" customHeight="1" x14ac:dyDescent="0.25">
      <c r="A25" s="7" t="s">
        <v>22</v>
      </c>
      <c r="B25" s="40">
        <v>0.42099999999999999</v>
      </c>
      <c r="C25" s="23">
        <f>VLOOKUP($A25,'01'!$A$10:$AB$90,3,0)+VLOOKUP($A25,'02'!$A$10:$AB$90,3,0)+VLOOKUP($A25,'03'!$A$10:$AB$90,3,0)+VLOOKUP($A25,'04'!$A$10:$AB$90,3,0)+VLOOKUP($A25,'05'!$A$10:$AB$90,3,0)+VLOOKUP($A25,'06'!$A$10:$AB$90,3,0)+VLOOKUP($A25,'07'!$A$10:$AB$90,3,0)+VLOOKUP($A25,'08'!$A$10:$AB$90,3,0)+VLOOKUP($A25,'09'!$A$10:$AB$90,3,0)+VLOOKUP($A25,'10'!$A$10:$AB$90,3,0)+VLOOKUP($A25,'11'!$A$10:$AB$90,3,0)+VLOOKUP($A25,'12'!$A$10:$AC$90,3,0)</f>
        <v>18578715.5</v>
      </c>
      <c r="D25" s="23">
        <f>+VLOOKUP($A25,'01'!$A$10:$AB$90,4,0)+VLOOKUP($A25,'02'!$A$10:$AB$90,4,0)+VLOOKUP($A25,'03'!$A$10:$AB$90,4,0)+VLOOKUP($A25,'04'!$A$10:$AB$90,4,0)+VLOOKUP($A25,'05'!$A$10:$AB$90,4,0)+VLOOKUP($A25,'06'!$A$10:$AB$90,4,0)+VLOOKUP($A25,'07'!$A$10:$AB$90,4,0)+VLOOKUP($A25,'08'!$A$10:$AB$90,4,0)+VLOOKUP($A25,'09'!$A$10:$AB$90,4,0)+VLOOKUP($A25,'10'!$A$10:$AB$90,4,0)+VLOOKUP($A25,'11'!$A$10:$AB$90,4,0)+VLOOKUP($A25,'12'!$A$10:$AC$90,4,0)</f>
        <v>14862972.480000004</v>
      </c>
      <c r="E25" s="23">
        <f>+VLOOKUP($A25,'01'!$A$10:$AB$90,5,0)+VLOOKUP($A25,'02'!$A$10:$AB$90,5,0)+VLOOKUP($A25,'03'!$A$10:$AB$90,5,0)+VLOOKUP($A25,'04'!$A$10:$AB$90,5,0)+VLOOKUP($A25,'05'!$A$10:$AB$90,5,0)+VLOOKUP($A25,'06'!$A$10:$AB$90,5,0)+VLOOKUP($A25,'07'!$A$10:$AB$90,5,0)+VLOOKUP($A25,'08'!$A$10:$AB$90,5,0)+VLOOKUP($A25,'09'!$A$10:$AB$90,5,0)+VLOOKUP($A25,'10'!$A$10:$AB$90,5,0)+VLOOKUP($A25,'11'!$A$10:$AB$90,5,0)+VLOOKUP($A25,'12'!$A$10:$AC$90,5,0)</f>
        <v>211807.39461840005</v>
      </c>
      <c r="F25" s="23">
        <f>+VLOOKUP($A25,'01'!$A$10:$AB$90,6,0)+VLOOKUP($A25,'02'!$A$10:$AB$90,6,0)+VLOOKUP($A25,'03'!$A$10:$AB$90,6,0)+VLOOKUP($A25,'04'!$A$10:$AB$90,6,0)+VLOOKUP($A25,'05'!$A$10:$AB$90,6,0)+VLOOKUP($A25,'06'!$A$10:$AB$90,6,0)+VLOOKUP($A25,'07'!$A$10:$AB$90,6,0)+VLOOKUP($A25,'08'!$A$10:$AB$90,6,0)+VLOOKUP($A25,'09'!$A$10:$AB$90,6,0)+VLOOKUP($A25,'10'!$A$10:$AB$90,6,0)+VLOOKUP($A25,'11'!$A$10:$AB$90,6,0)+VLOOKUP($A25,'12'!$A$10:$AC$90,6,0)</f>
        <v>167751.46999999997</v>
      </c>
      <c r="G25" s="23">
        <f>+VLOOKUP($A25,'01'!$A$10:$AB$90,7,0)+VLOOKUP($A25,'02'!$A$10:$AB$90,7,0)+VLOOKUP($A25,'03'!$A$10:$AB$90,7,0)+VLOOKUP($A25,'04'!$A$10:$AB$90,7,0)+VLOOKUP($A25,'05'!$A$10:$AB$90,7,0)+VLOOKUP($A25,'06'!$A$10:$AB$90,7,0)+VLOOKUP($A25,'07'!$A$10:$AB$90,7,0)+VLOOKUP($A25,'08'!$A$10:$AB$90,7,0)+VLOOKUP($A25,'09'!$A$10:$AB$90,7,0)+VLOOKUP($A25,'10'!$A$10:$AB$90,7,0)+VLOOKUP($A25,'11'!$A$10:$AB$90,7,0)+VLOOKUP($A25,'12'!$A$10:$AC$90,7,0)</f>
        <v>1268426.6700000002</v>
      </c>
      <c r="H25" s="8">
        <f>+VLOOKUP($A25,'01'!$A$10:$AB$90,8,0)+VLOOKUP($A25,'02'!$A$10:$AB$90,8,0)+VLOOKUP($A25,'03'!$A$10:$AB$90,8,0)+VLOOKUP($A25,'04'!$A$10:$AB$90,8,0)+VLOOKUP($A25,'05'!$A$10:$AB$90,8,0)+VLOOKUP($A25,'06'!$A$10:$AB$90,8,0)+VLOOKUP($A25,'07'!$A$10:$AB$90,8,0)+VLOOKUP($A25,'08'!$A$10:$AB$90,8,0)+VLOOKUP($A25,'09'!$A$10:$AB$90,8,0)+VLOOKUP($A25,'10'!$A$10:$AB$90,8,0)+VLOOKUP($A25,'11'!$A$10:$AB$90,8,0)+VLOOKUP($A25,'12'!$A$10:$AC$90,8,0)</f>
        <v>1014742.32</v>
      </c>
      <c r="I25" s="9">
        <f>+VLOOKUP($A25,'01'!$A$10:$AB$90,9,0)+VLOOKUP($A25,'02'!$A$10:$AB$90,9,0)+VLOOKUP($A25,'03'!$A$10:$AB$90,9,0)+VLOOKUP($A25,'04'!$A$10:$AB$90,9,0)+VLOOKUP($A25,'05'!$A$10:$AB$90,9,0)+VLOOKUP($A25,'06'!$A$10:$AB$90,9,0)+VLOOKUP($A25,'07'!$A$10:$AB$90,9,0)+VLOOKUP($A25,'08'!$A$10:$AB$90,9,0)+VLOOKUP($A25,'09'!$A$10:$AB$90,9,0)+VLOOKUP($A25,'10'!$A$10:$AB$90,9,0)+VLOOKUP($A25,'11'!$A$10:$AB$90,9,0)+VLOOKUP($A25,'12'!$A$10:$AB$90,9,0)</f>
        <v>113.74</v>
      </c>
      <c r="J25" s="23">
        <f>+VLOOKUP($A25,'01'!$A$10:$AB$90,10,0)+VLOOKUP($A25,'02'!$A$10:$AB$90,10,0)+VLOOKUP($A25,'03'!$A$10:$AB$90,10,0)+VLOOKUP($A25,'04'!$A$10:$AB$90,10,0)+VLOOKUP($A25,'05'!$A$10:$AB$90,10,0)+VLOOKUP($A25,'06'!$A$10:$AB$90,10,0)+VLOOKUP($A25,'07'!$A$10:$AB$90,10,0)+VLOOKUP($A25,'08'!$A$10:$AB$90,10,0)+VLOOKUP($A25,'09'!$A$10:$AB$90,10,0)+VLOOKUP($A25,'10'!$A$10:$AB$90,10,0)+VLOOKUP($A25,'11'!$A$10:$AB$90,10,0)+VLOOKUP($A25,'12'!$A$10:$AB$90,10,0)</f>
        <v>132430.18</v>
      </c>
      <c r="K25" s="8">
        <f>+VLOOKUP($A25,'01'!$A$10:$AB$90,11,0)+VLOOKUP($A25,'02'!$A$10:$AB$90,11,0)+VLOOKUP($A25,'03'!$A$10:$AB$90,11,0)+VLOOKUP($A25,'04'!$A$10:$AB$90,11,0)+VLOOKUP($A25,'05'!$A$10:$AB$90,11,0)+VLOOKUP($A25,'06'!$A$10:$AB$90,11,0)+VLOOKUP($A25,'07'!$A$10:$AB$90,11,0)+VLOOKUP($A25,'08'!$A$10:$AB$90,11,0)+VLOOKUP($A25,'09'!$A$10:$AB$90,11,0)+VLOOKUP($A25,'10'!$A$10:$AB$90,11,0)+VLOOKUP($A25,'11'!$A$10:$AB$90,11,0)+VLOOKUP($A25,'12'!$A$10:$AB$90,11,0)</f>
        <v>105944.15</v>
      </c>
      <c r="L25" s="23">
        <f>+VLOOKUP($A25,'01'!$A$10:$AB$90,12,0)+VLOOKUP($A25,'02'!$A$10:$AB$90,12,0)+VLOOKUP($A25,'03'!$A$10:$AB$90,12,0)+VLOOKUP($A25,'04'!$A$10:$AB$90,12,0)+VLOOKUP($A25,'05'!$A$10:$AB$90,12,0)+VLOOKUP($A25,'06'!$A$10:$AB$90,12,0)+VLOOKUP($A25,'07'!$A$10:$AB$90,12,0)+VLOOKUP($A25,'08'!$A$10:$AB$90,12,0)+VLOOKUP($A25,'09'!$A$10:$AB$90,12,0)+VLOOKUP($A25,'10'!$A$10:$AB$90,12,0)+VLOOKUP($A25,'11'!$A$10:$AB$90,12,0)+VLOOKUP($A25,'12'!$A$10:$AB$90,12,0)</f>
        <v>418922.30333402497</v>
      </c>
      <c r="M25" s="8">
        <f>+VLOOKUP($A25,'01'!$A$10:$AB$90,13,0)+VLOOKUP($A25,'02'!$A$10:$AB$90,13,0)+VLOOKUP($A25,'03'!$A$10:$AB$90,13,0)+VLOOKUP($A25,'04'!$A$10:$AB$90,13,0)+VLOOKUP($A25,'05'!$A$10:$AB$90,13,0)+VLOOKUP($A25,'06'!$A$10:$AB$90,13,0)+VLOOKUP($A25,'07'!$A$10:$AB$90,13,0)+VLOOKUP($A25,'08'!$A$10:$AB$90,13,0)+VLOOKUP($A25,'09'!$A$10:$AB$90,13,0)+VLOOKUP($A25,'10'!$A$10:$AB$90,13,0)+VLOOKUP($A25,'11'!$A$10:$AB$90,13,0)+VLOOKUP($A25,'12'!$A$10:$AB$90,13,0)</f>
        <v>330948.61963387975</v>
      </c>
      <c r="N25" s="15"/>
      <c r="O25" s="22"/>
      <c r="P25" s="4"/>
    </row>
    <row r="26" spans="1:32" ht="15" customHeight="1" x14ac:dyDescent="0.25">
      <c r="A26" s="7" t="s">
        <v>23</v>
      </c>
      <c r="B26" s="40">
        <v>3.1120000000000001</v>
      </c>
      <c r="C26" s="23">
        <f>VLOOKUP($A26,'01'!$A$10:$AB$90,3,0)+VLOOKUP($A26,'02'!$A$10:$AB$90,3,0)+VLOOKUP($A26,'03'!$A$10:$AB$90,3,0)+VLOOKUP($A26,'04'!$A$10:$AB$90,3,0)+VLOOKUP($A26,'05'!$A$10:$AB$90,3,0)+VLOOKUP($A26,'06'!$A$10:$AB$90,3,0)+VLOOKUP($A26,'07'!$A$10:$AB$90,3,0)+VLOOKUP($A26,'08'!$A$10:$AB$90,3,0)+VLOOKUP($A26,'09'!$A$10:$AB$90,3,0)+VLOOKUP($A26,'10'!$A$10:$AB$90,3,0)+VLOOKUP($A26,'11'!$A$10:$AB$90,3,0)+VLOOKUP($A26,'12'!$A$10:$AC$90,3,0)</f>
        <v>137336659.91</v>
      </c>
      <c r="D26" s="23">
        <f>+VLOOKUP($A26,'01'!$A$10:$AB$90,4,0)+VLOOKUP($A26,'02'!$A$10:$AB$90,4,0)+VLOOKUP($A26,'03'!$A$10:$AB$90,4,0)+VLOOKUP($A26,'04'!$A$10:$AB$90,4,0)+VLOOKUP($A26,'05'!$A$10:$AB$90,4,0)+VLOOKUP($A26,'06'!$A$10:$AB$90,4,0)+VLOOKUP($A26,'07'!$A$10:$AB$90,4,0)+VLOOKUP($A26,'08'!$A$10:$AB$90,4,0)+VLOOKUP($A26,'09'!$A$10:$AB$90,4,0)+VLOOKUP($A26,'10'!$A$10:$AB$90,4,0)+VLOOKUP($A26,'11'!$A$10:$AB$90,4,0)+VLOOKUP($A26,'12'!$A$10:$AC$90,4,0)</f>
        <v>109869327.97000001</v>
      </c>
      <c r="E26" s="23">
        <f>+VLOOKUP($A26,'01'!$A$10:$AB$90,5,0)+VLOOKUP($A26,'02'!$A$10:$AB$90,5,0)+VLOOKUP($A26,'03'!$A$10:$AB$90,5,0)+VLOOKUP($A26,'04'!$A$10:$AB$90,5,0)+VLOOKUP($A26,'05'!$A$10:$AB$90,5,0)+VLOOKUP($A26,'06'!$A$10:$AB$90,5,0)+VLOOKUP($A26,'07'!$A$10:$AB$90,5,0)+VLOOKUP($A26,'08'!$A$10:$AB$90,5,0)+VLOOKUP($A26,'09'!$A$10:$AB$90,5,0)+VLOOKUP($A26,'10'!$A$10:$AB$90,5,0)+VLOOKUP($A26,'11'!$A$10:$AB$90,5,0)+VLOOKUP($A26,'12'!$A$10:$AC$90,5,0)</f>
        <v>1565664.1616448001</v>
      </c>
      <c r="F26" s="23">
        <f>+VLOOKUP($A26,'01'!$A$10:$AB$90,6,0)+VLOOKUP($A26,'02'!$A$10:$AB$90,6,0)+VLOOKUP($A26,'03'!$A$10:$AB$90,6,0)+VLOOKUP($A26,'04'!$A$10:$AB$90,6,0)+VLOOKUP($A26,'05'!$A$10:$AB$90,6,0)+VLOOKUP($A26,'06'!$A$10:$AB$90,6,0)+VLOOKUP($A26,'07'!$A$10:$AB$90,6,0)+VLOOKUP($A26,'08'!$A$10:$AB$90,6,0)+VLOOKUP($A26,'09'!$A$10:$AB$90,6,0)+VLOOKUP($A26,'10'!$A$10:$AB$90,6,0)+VLOOKUP($A26,'11'!$A$10:$AB$90,6,0)+VLOOKUP($A26,'12'!$A$10:$AC$90,6,0)</f>
        <v>1240006.04</v>
      </c>
      <c r="G26" s="23">
        <f>+VLOOKUP($A26,'01'!$A$10:$AB$90,7,0)+VLOOKUP($A26,'02'!$A$10:$AB$90,7,0)+VLOOKUP($A26,'03'!$A$10:$AB$90,7,0)+VLOOKUP($A26,'04'!$A$10:$AB$90,7,0)+VLOOKUP($A26,'05'!$A$10:$AB$90,7,0)+VLOOKUP($A26,'06'!$A$10:$AB$90,7,0)+VLOOKUP($A26,'07'!$A$10:$AB$90,7,0)+VLOOKUP($A26,'08'!$A$10:$AB$90,7,0)+VLOOKUP($A26,'09'!$A$10:$AB$90,7,0)+VLOOKUP($A26,'10'!$A$10:$AB$90,7,0)+VLOOKUP($A26,'11'!$A$10:$AB$90,7,0)+VLOOKUP($A26,'12'!$A$10:$AC$90,7,0)</f>
        <v>27618288.370000005</v>
      </c>
      <c r="H26" s="8">
        <f>+VLOOKUP($A26,'01'!$A$10:$AB$90,8,0)+VLOOKUP($A26,'02'!$A$10:$AB$90,8,0)+VLOOKUP($A26,'03'!$A$10:$AB$90,8,0)+VLOOKUP($A26,'04'!$A$10:$AB$90,8,0)+VLOOKUP($A26,'05'!$A$10:$AB$90,8,0)+VLOOKUP($A26,'06'!$A$10:$AB$90,8,0)+VLOOKUP($A26,'07'!$A$10:$AB$90,8,0)+VLOOKUP($A26,'08'!$A$10:$AB$90,8,0)+VLOOKUP($A26,'09'!$A$10:$AB$90,8,0)+VLOOKUP($A26,'10'!$A$10:$AB$90,8,0)+VLOOKUP($A26,'11'!$A$10:$AB$90,8,0)+VLOOKUP($A26,'12'!$A$10:$AC$90,8,0)</f>
        <v>22094631.720000003</v>
      </c>
      <c r="I26" s="9">
        <f>+VLOOKUP($A26,'01'!$A$10:$AB$90,9,0)+VLOOKUP($A26,'02'!$A$10:$AB$90,9,0)+VLOOKUP($A26,'03'!$A$10:$AB$90,9,0)+VLOOKUP($A26,'04'!$A$10:$AB$90,9,0)+VLOOKUP($A26,'05'!$A$10:$AB$90,9,0)+VLOOKUP($A26,'06'!$A$10:$AB$90,9,0)+VLOOKUP($A26,'07'!$A$10:$AB$90,9,0)+VLOOKUP($A26,'08'!$A$10:$AB$90,9,0)+VLOOKUP($A26,'09'!$A$10:$AB$90,9,0)+VLOOKUP($A26,'10'!$A$10:$AB$90,9,0)+VLOOKUP($A26,'11'!$A$10:$AB$90,9,0)+VLOOKUP($A26,'12'!$A$10:$AB$90,9,0)</f>
        <v>1109.3800000000001</v>
      </c>
      <c r="J26" s="23">
        <f>+VLOOKUP($A26,'01'!$A$10:$AB$90,10,0)+VLOOKUP($A26,'02'!$A$10:$AB$90,10,0)+VLOOKUP($A26,'03'!$A$10:$AB$90,10,0)+VLOOKUP($A26,'04'!$A$10:$AB$90,10,0)+VLOOKUP($A26,'05'!$A$10:$AB$90,10,0)+VLOOKUP($A26,'06'!$A$10:$AB$90,10,0)+VLOOKUP($A26,'07'!$A$10:$AB$90,10,0)+VLOOKUP($A26,'08'!$A$10:$AB$90,10,0)+VLOOKUP($A26,'09'!$A$10:$AB$90,10,0)+VLOOKUP($A26,'10'!$A$10:$AB$90,10,0)+VLOOKUP($A26,'11'!$A$10:$AB$90,10,0)+VLOOKUP($A26,'12'!$A$10:$AB$90,10,0)</f>
        <v>978913.85</v>
      </c>
      <c r="K26" s="8">
        <f>+VLOOKUP($A26,'01'!$A$10:$AB$90,11,0)+VLOOKUP($A26,'02'!$A$10:$AB$90,11,0)+VLOOKUP($A26,'03'!$A$10:$AB$90,11,0)+VLOOKUP($A26,'04'!$A$10:$AB$90,11,0)+VLOOKUP($A26,'05'!$A$10:$AB$90,11,0)+VLOOKUP($A26,'06'!$A$10:$AB$90,11,0)+VLOOKUP($A26,'07'!$A$10:$AB$90,11,0)+VLOOKUP($A26,'08'!$A$10:$AB$90,11,0)+VLOOKUP($A26,'09'!$A$10:$AB$90,11,0)+VLOOKUP($A26,'10'!$A$10:$AB$90,11,0)+VLOOKUP($A26,'11'!$A$10:$AB$90,11,0)+VLOOKUP($A26,'12'!$A$10:$AB$90,11,0)</f>
        <v>783131.09000000008</v>
      </c>
      <c r="L26" s="23">
        <f>+VLOOKUP($A26,'01'!$A$10:$AB$90,12,0)+VLOOKUP($A26,'02'!$A$10:$AB$90,12,0)+VLOOKUP($A26,'03'!$A$10:$AB$90,12,0)+VLOOKUP($A26,'04'!$A$10:$AB$90,12,0)+VLOOKUP($A26,'05'!$A$10:$AB$90,12,0)+VLOOKUP($A26,'06'!$A$10:$AB$90,12,0)+VLOOKUP($A26,'07'!$A$10:$AB$90,12,0)+VLOOKUP($A26,'08'!$A$10:$AB$90,12,0)+VLOOKUP($A26,'09'!$A$10:$AB$90,12,0)+VLOOKUP($A26,'10'!$A$10:$AB$90,12,0)+VLOOKUP($A26,'11'!$A$10:$AB$90,12,0)+VLOOKUP($A26,'12'!$A$10:$AB$90,12,0)</f>
        <v>3096641.8241698002</v>
      </c>
      <c r="M26" s="8">
        <f>+VLOOKUP($A26,'01'!$A$10:$AB$90,13,0)+VLOOKUP($A26,'02'!$A$10:$AB$90,13,0)+VLOOKUP($A26,'03'!$A$10:$AB$90,13,0)+VLOOKUP($A26,'04'!$A$10:$AB$90,13,0)+VLOOKUP($A26,'05'!$A$10:$AB$90,13,0)+VLOOKUP($A26,'06'!$A$10:$AB$90,13,0)+VLOOKUP($A26,'07'!$A$10:$AB$90,13,0)+VLOOKUP($A26,'08'!$A$10:$AB$90,13,0)+VLOOKUP($A26,'09'!$A$10:$AB$90,13,0)+VLOOKUP($A26,'10'!$A$10:$AB$90,13,0)+VLOOKUP($A26,'11'!$A$10:$AB$90,13,0)+VLOOKUP($A26,'12'!$A$10:$AB$90,13,0)</f>
        <v>2446347.041094142</v>
      </c>
      <c r="N26" s="15"/>
      <c r="O26" s="22"/>
      <c r="P26" s="4"/>
    </row>
    <row r="27" spans="1:32" ht="15" customHeight="1" x14ac:dyDescent="0.25">
      <c r="A27" s="7" t="s">
        <v>24</v>
      </c>
      <c r="B27" s="40">
        <v>7.2990000000000004</v>
      </c>
      <c r="C27" s="23">
        <f>VLOOKUP($A27,'01'!$A$10:$AB$90,3,0)+VLOOKUP($A27,'02'!$A$10:$AB$90,3,0)+VLOOKUP($A27,'03'!$A$10:$AB$90,3,0)+VLOOKUP($A27,'04'!$A$10:$AB$90,3,0)+VLOOKUP($A27,'05'!$A$10:$AB$90,3,0)+VLOOKUP($A27,'06'!$A$10:$AB$90,3,0)+VLOOKUP($A27,'07'!$A$10:$AB$90,3,0)+VLOOKUP($A27,'08'!$A$10:$AB$90,3,0)+VLOOKUP($A27,'09'!$A$10:$AB$90,3,0)+VLOOKUP($A27,'10'!$A$10:$AB$90,3,0)+VLOOKUP($A27,'11'!$A$10:$AB$90,3,0)+VLOOKUP($A27,'12'!$A$10:$AC$90,3,0)</f>
        <v>322111446.06999999</v>
      </c>
      <c r="D27" s="23">
        <f>+VLOOKUP($A27,'01'!$A$10:$AB$90,4,0)+VLOOKUP($A27,'02'!$A$10:$AB$90,4,0)+VLOOKUP($A27,'03'!$A$10:$AB$90,4,0)+VLOOKUP($A27,'04'!$A$10:$AB$90,4,0)+VLOOKUP($A27,'05'!$A$10:$AB$90,4,0)+VLOOKUP($A27,'06'!$A$10:$AB$90,4,0)+VLOOKUP($A27,'07'!$A$10:$AB$90,4,0)+VLOOKUP($A27,'08'!$A$10:$AB$90,4,0)+VLOOKUP($A27,'09'!$A$10:$AB$90,4,0)+VLOOKUP($A27,'10'!$A$10:$AB$90,4,0)+VLOOKUP($A27,'11'!$A$10:$AB$90,4,0)+VLOOKUP($A27,'12'!$A$10:$AC$90,4,0)</f>
        <v>257689156.94</v>
      </c>
      <c r="E27" s="23">
        <f>+VLOOKUP($A27,'01'!$A$10:$AB$90,5,0)+VLOOKUP($A27,'02'!$A$10:$AB$90,5,0)+VLOOKUP($A27,'03'!$A$10:$AB$90,5,0)+VLOOKUP($A27,'04'!$A$10:$AB$90,5,0)+VLOOKUP($A27,'05'!$A$10:$AB$90,5,0)+VLOOKUP($A27,'06'!$A$10:$AB$90,5,0)+VLOOKUP($A27,'07'!$A$10:$AB$90,5,0)+VLOOKUP($A27,'08'!$A$10:$AB$90,5,0)+VLOOKUP($A27,'09'!$A$10:$AB$90,5,0)+VLOOKUP($A27,'10'!$A$10:$AB$90,5,0)+VLOOKUP($A27,'11'!$A$10:$AB$90,5,0)+VLOOKUP($A27,'12'!$A$10:$AC$90,5,0)</f>
        <v>3672166.6824695999</v>
      </c>
      <c r="F27" s="23">
        <f>+VLOOKUP($A27,'01'!$A$10:$AB$90,6,0)+VLOOKUP($A27,'02'!$A$10:$AB$90,6,0)+VLOOKUP($A27,'03'!$A$10:$AB$90,6,0)+VLOOKUP($A27,'04'!$A$10:$AB$90,6,0)+VLOOKUP($A27,'05'!$A$10:$AB$90,6,0)+VLOOKUP($A27,'06'!$A$10:$AB$90,6,0)+VLOOKUP($A27,'07'!$A$10:$AB$90,6,0)+VLOOKUP($A27,'08'!$A$10:$AB$90,6,0)+VLOOKUP($A27,'09'!$A$10:$AB$90,6,0)+VLOOKUP($A27,'10'!$A$10:$AB$90,6,0)+VLOOKUP($A27,'11'!$A$10:$AB$90,6,0)+VLOOKUP($A27,'12'!$A$10:$AC$90,6,0)</f>
        <v>2908356.02</v>
      </c>
      <c r="G27" s="23">
        <f>+VLOOKUP($A27,'01'!$A$10:$AB$90,7,0)+VLOOKUP($A27,'02'!$A$10:$AB$90,7,0)+VLOOKUP($A27,'03'!$A$10:$AB$90,7,0)+VLOOKUP($A27,'04'!$A$10:$AB$90,7,0)+VLOOKUP($A27,'05'!$A$10:$AB$90,7,0)+VLOOKUP($A27,'06'!$A$10:$AB$90,7,0)+VLOOKUP($A27,'07'!$A$10:$AB$90,7,0)+VLOOKUP($A27,'08'!$A$10:$AB$90,7,0)+VLOOKUP($A27,'09'!$A$10:$AB$90,7,0)+VLOOKUP($A27,'10'!$A$10:$AB$90,7,0)+VLOOKUP($A27,'11'!$A$10:$AB$90,7,0)+VLOOKUP($A27,'12'!$A$10:$AC$90,7,0)</f>
        <v>42072580.549999997</v>
      </c>
      <c r="H27" s="8">
        <f>+VLOOKUP($A27,'01'!$A$10:$AB$90,8,0)+VLOOKUP($A27,'02'!$A$10:$AB$90,8,0)+VLOOKUP($A27,'03'!$A$10:$AB$90,8,0)+VLOOKUP($A27,'04'!$A$10:$AB$90,8,0)+VLOOKUP($A27,'05'!$A$10:$AB$90,8,0)+VLOOKUP($A27,'06'!$A$10:$AB$90,8,0)+VLOOKUP($A27,'07'!$A$10:$AB$90,8,0)+VLOOKUP($A27,'08'!$A$10:$AB$90,8,0)+VLOOKUP($A27,'09'!$A$10:$AB$90,8,0)+VLOOKUP($A27,'10'!$A$10:$AB$90,8,0)+VLOOKUP($A27,'11'!$A$10:$AB$90,8,0)+VLOOKUP($A27,'12'!$A$10:$AC$90,8,0)</f>
        <v>33658065.440000005</v>
      </c>
      <c r="I27" s="9">
        <f>+VLOOKUP($A27,'01'!$A$10:$AB$90,9,0)+VLOOKUP($A27,'02'!$A$10:$AB$90,9,0)+VLOOKUP($A27,'03'!$A$10:$AB$90,9,0)+VLOOKUP($A27,'04'!$A$10:$AB$90,9,0)+VLOOKUP($A27,'05'!$A$10:$AB$90,9,0)+VLOOKUP($A27,'06'!$A$10:$AB$90,9,0)+VLOOKUP($A27,'07'!$A$10:$AB$90,9,0)+VLOOKUP($A27,'08'!$A$10:$AB$90,9,0)+VLOOKUP($A27,'09'!$A$10:$AB$90,9,0)+VLOOKUP($A27,'10'!$A$10:$AB$90,9,0)+VLOOKUP($A27,'11'!$A$10:$AB$90,9,0)+VLOOKUP($A27,'12'!$A$10:$AB$90,9,0)</f>
        <v>1634.47</v>
      </c>
      <c r="J27" s="23">
        <f>+VLOOKUP($A27,'01'!$A$10:$AB$90,10,0)+VLOOKUP($A27,'02'!$A$10:$AB$90,10,0)+VLOOKUP($A27,'03'!$A$10:$AB$90,10,0)+VLOOKUP($A27,'04'!$A$10:$AB$90,10,0)+VLOOKUP($A27,'05'!$A$10:$AB$90,10,0)+VLOOKUP($A27,'06'!$A$10:$AB$90,10,0)+VLOOKUP($A27,'07'!$A$10:$AB$90,10,0)+VLOOKUP($A27,'08'!$A$10:$AB$90,10,0)+VLOOKUP($A27,'09'!$A$10:$AB$90,10,0)+VLOOKUP($A27,'10'!$A$10:$AB$90,10,0)+VLOOKUP($A27,'11'!$A$10:$AB$90,10,0)+VLOOKUP($A27,'12'!$A$10:$AB$90,10,0)</f>
        <v>2295980.7400000002</v>
      </c>
      <c r="K27" s="8">
        <f>+VLOOKUP($A27,'01'!$A$10:$AB$90,11,0)+VLOOKUP($A27,'02'!$A$10:$AB$90,11,0)+VLOOKUP($A27,'03'!$A$10:$AB$90,11,0)+VLOOKUP($A27,'04'!$A$10:$AB$90,11,0)+VLOOKUP($A27,'05'!$A$10:$AB$90,11,0)+VLOOKUP($A27,'06'!$A$10:$AB$90,11,0)+VLOOKUP($A27,'07'!$A$10:$AB$90,11,0)+VLOOKUP($A27,'08'!$A$10:$AB$90,11,0)+VLOOKUP($A27,'09'!$A$10:$AB$90,11,0)+VLOOKUP($A27,'10'!$A$10:$AB$90,11,0)+VLOOKUP($A27,'11'!$A$10:$AB$90,11,0)+VLOOKUP($A27,'12'!$A$10:$AB$90,11,0)</f>
        <v>1836784.5899999999</v>
      </c>
      <c r="L27" s="23">
        <f>+VLOOKUP($A27,'01'!$A$10:$AB$90,12,0)+VLOOKUP($A27,'02'!$A$10:$AB$90,12,0)+VLOOKUP($A27,'03'!$A$10:$AB$90,12,0)+VLOOKUP($A27,'04'!$A$10:$AB$90,12,0)+VLOOKUP($A27,'05'!$A$10:$AB$90,12,0)+VLOOKUP($A27,'06'!$A$10:$AB$90,12,0)+VLOOKUP($A27,'07'!$A$10:$AB$90,12,0)+VLOOKUP($A27,'08'!$A$10:$AB$90,12,0)+VLOOKUP($A27,'09'!$A$10:$AB$90,12,0)+VLOOKUP($A27,'10'!$A$10:$AB$90,12,0)+VLOOKUP($A27,'11'!$A$10:$AB$90,12,0)+VLOOKUP($A27,'12'!$A$10:$AB$90,12,0)</f>
        <v>7262978.365878975</v>
      </c>
      <c r="M27" s="8">
        <f>+VLOOKUP($A27,'01'!$A$10:$AB$90,13,0)+VLOOKUP($A27,'02'!$A$10:$AB$90,13,0)+VLOOKUP($A27,'03'!$A$10:$AB$90,13,0)+VLOOKUP($A27,'04'!$A$10:$AB$90,13,0)+VLOOKUP($A27,'05'!$A$10:$AB$90,13,0)+VLOOKUP($A27,'06'!$A$10:$AB$90,13,0)+VLOOKUP($A27,'07'!$A$10:$AB$90,13,0)+VLOOKUP($A27,'08'!$A$10:$AB$90,13,0)+VLOOKUP($A27,'09'!$A$10:$AB$90,13,0)+VLOOKUP($A27,'10'!$A$10:$AB$90,13,0)+VLOOKUP($A27,'11'!$A$10:$AB$90,13,0)+VLOOKUP($A27,'12'!$A$10:$AB$90,13,0)</f>
        <v>5737752.9090443905</v>
      </c>
      <c r="N27" s="15"/>
      <c r="O27" s="22"/>
      <c r="P27" s="4"/>
    </row>
    <row r="28" spans="1:32" ht="15" customHeight="1" x14ac:dyDescent="0.25">
      <c r="A28" s="7" t="s">
        <v>25</v>
      </c>
      <c r="B28" s="40">
        <v>0.89900000000000002</v>
      </c>
      <c r="C28" s="23">
        <f>VLOOKUP($A28,'01'!$A$10:$AB$90,3,0)+VLOOKUP($A28,'02'!$A$10:$AB$90,3,0)+VLOOKUP($A28,'03'!$A$10:$AB$90,3,0)+VLOOKUP($A28,'04'!$A$10:$AB$90,3,0)+VLOOKUP($A28,'05'!$A$10:$AB$90,3,0)+VLOOKUP($A28,'06'!$A$10:$AB$90,3,0)+VLOOKUP($A28,'07'!$A$10:$AB$90,3,0)+VLOOKUP($A28,'08'!$A$10:$AB$90,3,0)+VLOOKUP($A28,'09'!$A$10:$AB$90,3,0)+VLOOKUP($A28,'10'!$A$10:$AB$90,3,0)+VLOOKUP($A28,'11'!$A$10:$AB$90,3,0)+VLOOKUP($A28,'12'!$A$10:$AC$90,3,0)</f>
        <v>39675115.300000004</v>
      </c>
      <c r="D28" s="23">
        <f>+VLOOKUP($A28,'01'!$A$10:$AB$90,4,0)+VLOOKUP($A28,'02'!$A$10:$AB$90,4,0)+VLOOKUP($A28,'03'!$A$10:$AB$90,4,0)+VLOOKUP($A28,'04'!$A$10:$AB$90,4,0)+VLOOKUP($A28,'05'!$A$10:$AB$90,4,0)+VLOOKUP($A28,'06'!$A$10:$AB$90,4,0)+VLOOKUP($A28,'07'!$A$10:$AB$90,4,0)+VLOOKUP($A28,'08'!$A$10:$AB$90,4,0)+VLOOKUP($A28,'09'!$A$10:$AB$90,4,0)+VLOOKUP($A28,'10'!$A$10:$AB$90,4,0)+VLOOKUP($A28,'11'!$A$10:$AB$90,4,0)+VLOOKUP($A28,'12'!$A$10:$AC$90,4,0)</f>
        <v>31740092.370000001</v>
      </c>
      <c r="E28" s="23">
        <f>+VLOOKUP($A28,'01'!$A$10:$AB$90,5,0)+VLOOKUP($A28,'02'!$A$10:$AB$90,5,0)+VLOOKUP($A28,'03'!$A$10:$AB$90,5,0)+VLOOKUP($A28,'04'!$A$10:$AB$90,5,0)+VLOOKUP($A28,'05'!$A$10:$AB$90,5,0)+VLOOKUP($A28,'06'!$A$10:$AB$90,5,0)+VLOOKUP($A28,'07'!$A$10:$AB$90,5,0)+VLOOKUP($A28,'08'!$A$10:$AB$90,5,0)+VLOOKUP($A28,'09'!$A$10:$AB$90,5,0)+VLOOKUP($A28,'10'!$A$10:$AB$90,5,0)+VLOOKUP($A28,'11'!$A$10:$AB$90,5,0)+VLOOKUP($A28,'12'!$A$10:$AC$90,5,0)</f>
        <v>452291.79990960006</v>
      </c>
      <c r="F28" s="23">
        <f>+VLOOKUP($A28,'01'!$A$10:$AB$90,6,0)+VLOOKUP($A28,'02'!$A$10:$AB$90,6,0)+VLOOKUP($A28,'03'!$A$10:$AB$90,6,0)+VLOOKUP($A28,'04'!$A$10:$AB$90,6,0)+VLOOKUP($A28,'05'!$A$10:$AB$90,6,0)+VLOOKUP($A28,'06'!$A$10:$AB$90,6,0)+VLOOKUP($A28,'07'!$A$10:$AB$90,6,0)+VLOOKUP($A28,'08'!$A$10:$AB$90,6,0)+VLOOKUP($A28,'09'!$A$10:$AB$90,6,0)+VLOOKUP($A28,'10'!$A$10:$AB$90,6,0)+VLOOKUP($A28,'11'!$A$10:$AB$90,6,0)+VLOOKUP($A28,'12'!$A$10:$AC$90,6,0)</f>
        <v>358215.11</v>
      </c>
      <c r="G28" s="23">
        <f>+VLOOKUP($A28,'01'!$A$10:$AB$90,7,0)+VLOOKUP($A28,'02'!$A$10:$AB$90,7,0)+VLOOKUP($A28,'03'!$A$10:$AB$90,7,0)+VLOOKUP($A28,'04'!$A$10:$AB$90,7,0)+VLOOKUP($A28,'05'!$A$10:$AB$90,7,0)+VLOOKUP($A28,'06'!$A$10:$AB$90,7,0)+VLOOKUP($A28,'07'!$A$10:$AB$90,7,0)+VLOOKUP($A28,'08'!$A$10:$AB$90,7,0)+VLOOKUP($A28,'09'!$A$10:$AB$90,7,0)+VLOOKUP($A28,'10'!$A$10:$AB$90,7,0)+VLOOKUP($A28,'11'!$A$10:$AB$90,7,0)+VLOOKUP($A28,'12'!$A$10:$AC$90,7,0)</f>
        <v>7265109.6899999995</v>
      </c>
      <c r="H28" s="8">
        <f>+VLOOKUP($A28,'01'!$A$10:$AB$90,8,0)+VLOOKUP($A28,'02'!$A$10:$AB$90,8,0)+VLOOKUP($A28,'03'!$A$10:$AB$90,8,0)+VLOOKUP($A28,'04'!$A$10:$AB$90,8,0)+VLOOKUP($A28,'05'!$A$10:$AB$90,8,0)+VLOOKUP($A28,'06'!$A$10:$AB$90,8,0)+VLOOKUP($A28,'07'!$A$10:$AB$90,8,0)+VLOOKUP($A28,'08'!$A$10:$AB$90,8,0)+VLOOKUP($A28,'09'!$A$10:$AB$90,8,0)+VLOOKUP($A28,'10'!$A$10:$AB$90,8,0)+VLOOKUP($A28,'11'!$A$10:$AB$90,8,0)+VLOOKUP($A28,'12'!$A$10:$AC$90,8,0)</f>
        <v>5812088.7600000016</v>
      </c>
      <c r="I28" s="9">
        <f>+VLOOKUP($A28,'01'!$A$10:$AB$90,9,0)+VLOOKUP($A28,'02'!$A$10:$AB$90,9,0)+VLOOKUP($A28,'03'!$A$10:$AB$90,9,0)+VLOOKUP($A28,'04'!$A$10:$AB$90,9,0)+VLOOKUP($A28,'05'!$A$10:$AB$90,9,0)+VLOOKUP($A28,'06'!$A$10:$AB$90,9,0)+VLOOKUP($A28,'07'!$A$10:$AB$90,9,0)+VLOOKUP($A28,'08'!$A$10:$AB$90,9,0)+VLOOKUP($A28,'09'!$A$10:$AB$90,9,0)+VLOOKUP($A28,'10'!$A$10:$AB$90,9,0)+VLOOKUP($A28,'11'!$A$10:$AB$90,9,0)+VLOOKUP($A28,'12'!$A$10:$AB$90,9,0)</f>
        <v>285.86</v>
      </c>
      <c r="J28" s="23">
        <f>+VLOOKUP($A28,'01'!$A$10:$AB$90,10,0)+VLOOKUP($A28,'02'!$A$10:$AB$90,10,0)+VLOOKUP($A28,'03'!$A$10:$AB$90,10,0)+VLOOKUP($A28,'04'!$A$10:$AB$90,10,0)+VLOOKUP($A28,'05'!$A$10:$AB$90,10,0)+VLOOKUP($A28,'06'!$A$10:$AB$90,10,0)+VLOOKUP($A28,'07'!$A$10:$AB$90,10,0)+VLOOKUP($A28,'08'!$A$10:$AB$90,10,0)+VLOOKUP($A28,'09'!$A$10:$AB$90,10,0)+VLOOKUP($A28,'10'!$A$10:$AB$90,10,0)+VLOOKUP($A28,'11'!$A$10:$AB$90,10,0)+VLOOKUP($A28,'12'!$A$10:$AB$90,10,0)</f>
        <v>282790.33999999997</v>
      </c>
      <c r="K28" s="8">
        <f>+VLOOKUP($A28,'01'!$A$10:$AB$90,11,0)+VLOOKUP($A28,'02'!$A$10:$AB$90,11,0)+VLOOKUP($A28,'03'!$A$10:$AB$90,11,0)+VLOOKUP($A28,'04'!$A$10:$AB$90,11,0)+VLOOKUP($A28,'05'!$A$10:$AB$90,11,0)+VLOOKUP($A28,'06'!$A$10:$AB$90,11,0)+VLOOKUP($A28,'07'!$A$10:$AB$90,11,0)+VLOOKUP($A28,'08'!$A$10:$AB$90,11,0)+VLOOKUP($A28,'09'!$A$10:$AB$90,11,0)+VLOOKUP($A28,'10'!$A$10:$AB$90,11,0)+VLOOKUP($A28,'11'!$A$10:$AB$90,11,0)+VLOOKUP($A28,'12'!$A$10:$AB$90,11,0)</f>
        <v>226232.27</v>
      </c>
      <c r="L28" s="23">
        <f>+VLOOKUP($A28,'01'!$A$10:$AB$90,12,0)+VLOOKUP($A28,'02'!$A$10:$AB$90,12,0)+VLOOKUP($A28,'03'!$A$10:$AB$90,12,0)+VLOOKUP($A28,'04'!$A$10:$AB$90,12,0)+VLOOKUP($A28,'05'!$A$10:$AB$90,12,0)+VLOOKUP($A28,'06'!$A$10:$AB$90,12,0)+VLOOKUP($A28,'07'!$A$10:$AB$90,12,0)+VLOOKUP($A28,'08'!$A$10:$AB$90,12,0)+VLOOKUP($A28,'09'!$A$10:$AB$90,12,0)+VLOOKUP($A28,'10'!$A$10:$AB$90,12,0)+VLOOKUP($A28,'11'!$A$10:$AB$90,12,0)+VLOOKUP($A28,'12'!$A$10:$AB$90,12,0)</f>
        <v>894563.30331897503</v>
      </c>
      <c r="M28" s="8">
        <f>+VLOOKUP($A28,'01'!$A$10:$AB$90,13,0)+VLOOKUP($A28,'02'!$A$10:$AB$90,13,0)+VLOOKUP($A28,'03'!$A$10:$AB$90,13,0)+VLOOKUP($A28,'04'!$A$10:$AB$90,13,0)+VLOOKUP($A28,'05'!$A$10:$AB$90,13,0)+VLOOKUP($A28,'06'!$A$10:$AB$90,13,0)+VLOOKUP($A28,'07'!$A$10:$AB$90,13,0)+VLOOKUP($A28,'08'!$A$10:$AB$90,13,0)+VLOOKUP($A28,'09'!$A$10:$AB$90,13,0)+VLOOKUP($A28,'10'!$A$10:$AB$90,13,0)+VLOOKUP($A28,'11'!$A$10:$AB$90,13,0)+VLOOKUP($A28,'12'!$A$10:$AB$90,13,0)</f>
        <v>706705.00962199015</v>
      </c>
      <c r="N28" s="15"/>
      <c r="O28" s="22"/>
      <c r="P28" s="4"/>
    </row>
    <row r="29" spans="1:32" ht="15" customHeight="1" x14ac:dyDescent="0.25">
      <c r="A29" s="7" t="s">
        <v>26</v>
      </c>
      <c r="B29" s="40">
        <v>2.2320000000000002</v>
      </c>
      <c r="C29" s="23">
        <f>VLOOKUP($A29,'01'!$A$10:$AB$90,3,0)+VLOOKUP($A29,'02'!$A$10:$AB$90,3,0)+VLOOKUP($A29,'03'!$A$10:$AB$90,3,0)+VLOOKUP($A29,'04'!$A$10:$AB$90,3,0)+VLOOKUP($A29,'05'!$A$10:$AB$90,3,0)+VLOOKUP($A29,'06'!$A$10:$AB$90,3,0)+VLOOKUP($A29,'07'!$A$10:$AB$90,3,0)+VLOOKUP($A29,'08'!$A$10:$AB$90,3,0)+VLOOKUP($A29,'09'!$A$10:$AB$90,3,0)+VLOOKUP($A29,'10'!$A$10:$AB$90,3,0)+VLOOKUP($A29,'11'!$A$10:$AB$90,3,0)+VLOOKUP($A29,'12'!$A$10:$AC$90,3,0)</f>
        <v>98496082.150000006</v>
      </c>
      <c r="D29" s="23">
        <f>+VLOOKUP($A29,'01'!$A$10:$AB$90,4,0)+VLOOKUP($A29,'02'!$A$10:$AB$90,4,0)+VLOOKUP($A29,'03'!$A$10:$AB$90,4,0)+VLOOKUP($A29,'04'!$A$10:$AB$90,4,0)+VLOOKUP($A29,'05'!$A$10:$AB$90,4,0)+VLOOKUP($A29,'06'!$A$10:$AB$90,4,0)+VLOOKUP($A29,'07'!$A$10:$AB$90,4,0)+VLOOKUP($A29,'08'!$A$10:$AB$90,4,0)+VLOOKUP($A29,'09'!$A$10:$AB$90,4,0)+VLOOKUP($A29,'10'!$A$10:$AB$90,4,0)+VLOOKUP($A29,'11'!$A$10:$AB$90,4,0)+VLOOKUP($A29,'12'!$A$10:$AC$90,4,0)</f>
        <v>78796865.659999996</v>
      </c>
      <c r="E29" s="23">
        <f>+VLOOKUP($A29,'01'!$A$10:$AB$90,5,0)+VLOOKUP($A29,'02'!$A$10:$AB$90,5,0)+VLOOKUP($A29,'03'!$A$10:$AB$90,5,0)+VLOOKUP($A29,'04'!$A$10:$AB$90,5,0)+VLOOKUP($A29,'05'!$A$10:$AB$90,5,0)+VLOOKUP($A29,'06'!$A$10:$AB$90,5,0)+VLOOKUP($A29,'07'!$A$10:$AB$90,5,0)+VLOOKUP($A29,'08'!$A$10:$AB$90,5,0)+VLOOKUP($A29,'09'!$A$10:$AB$90,5,0)+VLOOKUP($A29,'10'!$A$10:$AB$90,5,0)+VLOOKUP($A29,'11'!$A$10:$AB$90,5,0)+VLOOKUP($A29,'12'!$A$10:$AC$90,5,0)</f>
        <v>1122931.3652928004</v>
      </c>
      <c r="F29" s="23">
        <f>+VLOOKUP($A29,'01'!$A$10:$AB$90,6,0)+VLOOKUP($A29,'02'!$A$10:$AB$90,6,0)+VLOOKUP($A29,'03'!$A$10:$AB$90,6,0)+VLOOKUP($A29,'04'!$A$10:$AB$90,6,0)+VLOOKUP($A29,'05'!$A$10:$AB$90,6,0)+VLOOKUP($A29,'06'!$A$10:$AB$90,6,0)+VLOOKUP($A29,'07'!$A$10:$AB$90,6,0)+VLOOKUP($A29,'08'!$A$10:$AB$90,6,0)+VLOOKUP($A29,'09'!$A$10:$AB$90,6,0)+VLOOKUP($A29,'10'!$A$10:$AB$90,6,0)+VLOOKUP($A29,'11'!$A$10:$AB$90,6,0)+VLOOKUP($A29,'12'!$A$10:$AC$90,6,0)</f>
        <v>889361.64999999991</v>
      </c>
      <c r="G29" s="23">
        <f>+VLOOKUP($A29,'01'!$A$10:$AB$90,7,0)+VLOOKUP($A29,'02'!$A$10:$AB$90,7,0)+VLOOKUP($A29,'03'!$A$10:$AB$90,7,0)+VLOOKUP($A29,'04'!$A$10:$AB$90,7,0)+VLOOKUP($A29,'05'!$A$10:$AB$90,7,0)+VLOOKUP($A29,'06'!$A$10:$AB$90,7,0)+VLOOKUP($A29,'07'!$A$10:$AB$90,7,0)+VLOOKUP($A29,'08'!$A$10:$AB$90,7,0)+VLOOKUP($A29,'09'!$A$10:$AB$90,7,0)+VLOOKUP($A29,'10'!$A$10:$AB$90,7,0)+VLOOKUP($A29,'11'!$A$10:$AB$90,7,0)+VLOOKUP($A29,'12'!$A$10:$AC$90,7,0)</f>
        <v>17938718.180000003</v>
      </c>
      <c r="H29" s="8">
        <f>+VLOOKUP($A29,'01'!$A$10:$AB$90,8,0)+VLOOKUP($A29,'02'!$A$10:$AB$90,8,0)+VLOOKUP($A29,'03'!$A$10:$AB$90,8,0)+VLOOKUP($A29,'04'!$A$10:$AB$90,8,0)+VLOOKUP($A29,'05'!$A$10:$AB$90,8,0)+VLOOKUP($A29,'06'!$A$10:$AB$90,8,0)+VLOOKUP($A29,'07'!$A$10:$AB$90,8,0)+VLOOKUP($A29,'08'!$A$10:$AB$90,8,0)+VLOOKUP($A29,'09'!$A$10:$AB$90,8,0)+VLOOKUP($A29,'10'!$A$10:$AB$90,8,0)+VLOOKUP($A29,'11'!$A$10:$AB$90,8,0)+VLOOKUP($A29,'12'!$A$10:$AC$90,8,0)</f>
        <v>14350975.549999999</v>
      </c>
      <c r="I29" s="9">
        <f>+VLOOKUP($A29,'01'!$A$10:$AB$90,9,0)+VLOOKUP($A29,'02'!$A$10:$AB$90,9,0)+VLOOKUP($A29,'03'!$A$10:$AB$90,9,0)+VLOOKUP($A29,'04'!$A$10:$AB$90,9,0)+VLOOKUP($A29,'05'!$A$10:$AB$90,9,0)+VLOOKUP($A29,'06'!$A$10:$AB$90,9,0)+VLOOKUP($A29,'07'!$A$10:$AB$90,9,0)+VLOOKUP($A29,'08'!$A$10:$AB$90,9,0)+VLOOKUP($A29,'09'!$A$10:$AB$90,9,0)+VLOOKUP($A29,'10'!$A$10:$AB$90,9,0)+VLOOKUP($A29,'11'!$A$10:$AB$90,9,0)+VLOOKUP($A29,'12'!$A$10:$AB$90,9,0)</f>
        <v>698.37</v>
      </c>
      <c r="J29" s="23">
        <f>+VLOOKUP($A29,'01'!$A$10:$AB$90,10,0)+VLOOKUP($A29,'02'!$A$10:$AB$90,10,0)+VLOOKUP($A29,'03'!$A$10:$AB$90,10,0)+VLOOKUP($A29,'04'!$A$10:$AB$90,10,0)+VLOOKUP($A29,'05'!$A$10:$AB$90,10,0)+VLOOKUP($A29,'06'!$A$10:$AB$90,10,0)+VLOOKUP($A29,'07'!$A$10:$AB$90,10,0)+VLOOKUP($A29,'08'!$A$10:$AB$90,10,0)+VLOOKUP($A29,'09'!$A$10:$AB$90,10,0)+VLOOKUP($A29,'10'!$A$10:$AB$90,10,0)+VLOOKUP($A29,'11'!$A$10:$AB$90,10,0)+VLOOKUP($A29,'12'!$A$10:$AB$90,10,0)</f>
        <v>702100.15</v>
      </c>
      <c r="K29" s="8">
        <f>+VLOOKUP($A29,'01'!$A$10:$AB$90,11,0)+VLOOKUP($A29,'02'!$A$10:$AB$90,11,0)+VLOOKUP($A29,'03'!$A$10:$AB$90,11,0)+VLOOKUP($A29,'04'!$A$10:$AB$90,11,0)+VLOOKUP($A29,'05'!$A$10:$AB$90,11,0)+VLOOKUP($A29,'06'!$A$10:$AB$90,11,0)+VLOOKUP($A29,'07'!$A$10:$AB$90,11,0)+VLOOKUP($A29,'08'!$A$10:$AB$90,11,0)+VLOOKUP($A29,'09'!$A$10:$AB$90,11,0)+VLOOKUP($A29,'10'!$A$10:$AB$90,11,0)+VLOOKUP($A29,'11'!$A$10:$AB$90,11,0)+VLOOKUP($A29,'12'!$A$10:$AB$90,11,0)</f>
        <v>561680.11999999988</v>
      </c>
      <c r="L29" s="23">
        <f>+VLOOKUP($A29,'01'!$A$10:$AB$90,12,0)+VLOOKUP($A29,'02'!$A$10:$AB$90,12,0)+VLOOKUP($A29,'03'!$A$10:$AB$90,12,0)+VLOOKUP($A29,'04'!$A$10:$AB$90,12,0)+VLOOKUP($A29,'05'!$A$10:$AB$90,12,0)+VLOOKUP($A29,'06'!$A$10:$AB$90,12,0)+VLOOKUP($A29,'07'!$A$10:$AB$90,12,0)+VLOOKUP($A29,'08'!$A$10:$AB$90,12,0)+VLOOKUP($A29,'09'!$A$10:$AB$90,12,0)+VLOOKUP($A29,'10'!$A$10:$AB$90,12,0)+VLOOKUP($A29,'11'!$A$10:$AB$90,12,0)+VLOOKUP($A29,'12'!$A$10:$AB$90,12,0)</f>
        <v>2220984.7530678003</v>
      </c>
      <c r="M29" s="8">
        <f>+VLOOKUP($A29,'01'!$A$10:$AB$90,13,0)+VLOOKUP($A29,'02'!$A$10:$AB$90,13,0)+VLOOKUP($A29,'03'!$A$10:$AB$90,13,0)+VLOOKUP($A29,'04'!$A$10:$AB$90,13,0)+VLOOKUP($A29,'05'!$A$10:$AB$90,13,0)+VLOOKUP($A29,'06'!$A$10:$AB$90,13,0)+VLOOKUP($A29,'07'!$A$10:$AB$90,13,0)+VLOOKUP($A29,'08'!$A$10:$AB$90,13,0)+VLOOKUP($A29,'09'!$A$10:$AB$90,13,0)+VLOOKUP($A29,'10'!$A$10:$AB$90,13,0)+VLOOKUP($A29,'11'!$A$10:$AB$90,13,0)+VLOOKUP($A29,'12'!$A$10:$AB$90,13,0)</f>
        <v>1754577.9549235622</v>
      </c>
      <c r="N29" s="15"/>
      <c r="O29" s="22"/>
      <c r="P29" s="4"/>
    </row>
    <row r="30" spans="1:32" ht="15" customHeight="1" x14ac:dyDescent="0.25">
      <c r="A30" s="7" t="s">
        <v>27</v>
      </c>
      <c r="B30" s="40">
        <v>0.79400000000000004</v>
      </c>
      <c r="C30" s="23">
        <f>VLOOKUP($A30,'01'!$A$10:$AB$90,3,0)+VLOOKUP($A30,'02'!$A$10:$AB$90,3,0)+VLOOKUP($A30,'03'!$A$10:$AB$90,3,0)+VLOOKUP($A30,'04'!$A$10:$AB$90,3,0)+VLOOKUP($A30,'05'!$A$10:$AB$90,3,0)+VLOOKUP($A30,'06'!$A$10:$AB$90,3,0)+VLOOKUP($A30,'07'!$A$10:$AB$90,3,0)+VLOOKUP($A30,'08'!$A$10:$AB$90,3,0)+VLOOKUP($A30,'09'!$A$10:$AB$90,3,0)+VLOOKUP($A30,'10'!$A$10:$AB$90,3,0)+VLOOKUP($A30,'11'!$A$10:$AB$90,3,0)+VLOOKUP($A30,'12'!$A$10:$AC$90,3,0)</f>
        <v>35034294.859999999</v>
      </c>
      <c r="D30" s="23">
        <f>+VLOOKUP($A30,'01'!$A$10:$AB$90,4,0)+VLOOKUP($A30,'02'!$A$10:$AB$90,4,0)+VLOOKUP($A30,'03'!$A$10:$AB$90,4,0)+VLOOKUP($A30,'04'!$A$10:$AB$90,4,0)+VLOOKUP($A30,'05'!$A$10:$AB$90,4,0)+VLOOKUP($A30,'06'!$A$10:$AB$90,4,0)+VLOOKUP($A30,'07'!$A$10:$AB$90,4,0)+VLOOKUP($A30,'08'!$A$10:$AB$90,4,0)+VLOOKUP($A30,'09'!$A$10:$AB$90,4,0)+VLOOKUP($A30,'10'!$A$10:$AB$90,4,0)+VLOOKUP($A30,'11'!$A$10:$AB$90,4,0)+VLOOKUP($A30,'12'!$A$10:$AC$90,4,0)</f>
        <v>28027435.859999999</v>
      </c>
      <c r="E30" s="23">
        <f>+VLOOKUP($A30,'01'!$A$10:$AB$90,5,0)+VLOOKUP($A30,'02'!$A$10:$AB$90,5,0)+VLOOKUP($A30,'03'!$A$10:$AB$90,5,0)+VLOOKUP($A30,'04'!$A$10:$AB$90,5,0)+VLOOKUP($A30,'05'!$A$10:$AB$90,5,0)+VLOOKUP($A30,'06'!$A$10:$AB$90,5,0)+VLOOKUP($A30,'07'!$A$10:$AB$90,5,0)+VLOOKUP($A30,'08'!$A$10:$AB$90,5,0)+VLOOKUP($A30,'09'!$A$10:$AB$90,5,0)+VLOOKUP($A30,'10'!$A$10:$AB$90,5,0)+VLOOKUP($A30,'11'!$A$10:$AB$90,5,0)+VLOOKUP($A30,'12'!$A$10:$AC$90,5,0)</f>
        <v>399465.72761759994</v>
      </c>
      <c r="F30" s="23">
        <f>+VLOOKUP($A30,'01'!$A$10:$AB$90,6,0)+VLOOKUP($A30,'02'!$A$10:$AB$90,6,0)+VLOOKUP($A30,'03'!$A$10:$AB$90,6,0)+VLOOKUP($A30,'04'!$A$10:$AB$90,6,0)+VLOOKUP($A30,'05'!$A$10:$AB$90,6,0)+VLOOKUP($A30,'06'!$A$10:$AB$90,6,0)+VLOOKUP($A30,'07'!$A$10:$AB$90,6,0)+VLOOKUP($A30,'08'!$A$10:$AB$90,6,0)+VLOOKUP($A30,'09'!$A$10:$AB$90,6,0)+VLOOKUP($A30,'10'!$A$10:$AB$90,6,0)+VLOOKUP($A30,'11'!$A$10:$AB$90,6,0)+VLOOKUP($A30,'12'!$A$10:$AC$90,6,0)</f>
        <v>316376.84999999998</v>
      </c>
      <c r="G30" s="23">
        <f>+VLOOKUP($A30,'01'!$A$10:$AB$90,7,0)+VLOOKUP($A30,'02'!$A$10:$AB$90,7,0)+VLOOKUP($A30,'03'!$A$10:$AB$90,7,0)+VLOOKUP($A30,'04'!$A$10:$AB$90,7,0)+VLOOKUP($A30,'05'!$A$10:$AB$90,7,0)+VLOOKUP($A30,'06'!$A$10:$AB$90,7,0)+VLOOKUP($A30,'07'!$A$10:$AB$90,7,0)+VLOOKUP($A30,'08'!$A$10:$AB$90,7,0)+VLOOKUP($A30,'09'!$A$10:$AB$90,7,0)+VLOOKUP($A30,'10'!$A$10:$AB$90,7,0)+VLOOKUP($A30,'11'!$A$10:$AB$90,7,0)+VLOOKUP($A30,'12'!$A$10:$AC$90,7,0)</f>
        <v>2167875.5200000005</v>
      </c>
      <c r="H30" s="8">
        <f>+VLOOKUP($A30,'01'!$A$10:$AB$90,8,0)+VLOOKUP($A30,'02'!$A$10:$AB$90,8,0)+VLOOKUP($A30,'03'!$A$10:$AB$90,8,0)+VLOOKUP($A30,'04'!$A$10:$AB$90,8,0)+VLOOKUP($A30,'05'!$A$10:$AB$90,8,0)+VLOOKUP($A30,'06'!$A$10:$AB$90,8,0)+VLOOKUP($A30,'07'!$A$10:$AB$90,8,0)+VLOOKUP($A30,'08'!$A$10:$AB$90,8,0)+VLOOKUP($A30,'09'!$A$10:$AB$90,8,0)+VLOOKUP($A30,'10'!$A$10:$AB$90,8,0)+VLOOKUP($A30,'11'!$A$10:$AB$90,8,0)+VLOOKUP($A30,'12'!$A$10:$AC$90,8,0)</f>
        <v>1734301.45</v>
      </c>
      <c r="I30" s="9">
        <f>+VLOOKUP($A30,'01'!$A$10:$AB$90,9,0)+VLOOKUP($A30,'02'!$A$10:$AB$90,9,0)+VLOOKUP($A30,'03'!$A$10:$AB$90,9,0)+VLOOKUP($A30,'04'!$A$10:$AB$90,9,0)+VLOOKUP($A30,'05'!$A$10:$AB$90,9,0)+VLOOKUP($A30,'06'!$A$10:$AB$90,9,0)+VLOOKUP($A30,'07'!$A$10:$AB$90,9,0)+VLOOKUP($A30,'08'!$A$10:$AB$90,9,0)+VLOOKUP($A30,'09'!$A$10:$AB$90,9,0)+VLOOKUP($A30,'10'!$A$10:$AB$90,9,0)+VLOOKUP($A30,'11'!$A$10:$AB$90,9,0)+VLOOKUP($A30,'12'!$A$10:$AB$90,9,0)</f>
        <v>247.29</v>
      </c>
      <c r="J30" s="23">
        <f>+VLOOKUP($A30,'01'!$A$10:$AB$90,10,0)+VLOOKUP($A30,'02'!$A$10:$AB$90,10,0)+VLOOKUP($A30,'03'!$A$10:$AB$90,10,0)+VLOOKUP($A30,'04'!$A$10:$AB$90,10,0)+VLOOKUP($A30,'05'!$A$10:$AB$90,10,0)+VLOOKUP($A30,'06'!$A$10:$AB$90,10,0)+VLOOKUP($A30,'07'!$A$10:$AB$90,10,0)+VLOOKUP($A30,'08'!$A$10:$AB$90,10,0)+VLOOKUP($A30,'09'!$A$10:$AB$90,10,0)+VLOOKUP($A30,'10'!$A$10:$AB$90,10,0)+VLOOKUP($A30,'11'!$A$10:$AB$90,10,0)+VLOOKUP($A30,'12'!$A$10:$AB$90,10,0)</f>
        <v>249761.43000000005</v>
      </c>
      <c r="K30" s="8">
        <f>+VLOOKUP($A30,'01'!$A$10:$AB$90,11,0)+VLOOKUP($A30,'02'!$A$10:$AB$90,11,0)+VLOOKUP($A30,'03'!$A$10:$AB$90,11,0)+VLOOKUP($A30,'04'!$A$10:$AB$90,11,0)+VLOOKUP($A30,'05'!$A$10:$AB$90,11,0)+VLOOKUP($A30,'06'!$A$10:$AB$90,11,0)+VLOOKUP($A30,'07'!$A$10:$AB$90,11,0)+VLOOKUP($A30,'08'!$A$10:$AB$90,11,0)+VLOOKUP($A30,'09'!$A$10:$AB$90,11,0)+VLOOKUP($A30,'10'!$A$10:$AB$90,11,0)+VLOOKUP($A30,'11'!$A$10:$AB$90,11,0)+VLOOKUP($A30,'12'!$A$10:$AB$90,11,0)</f>
        <v>199809.13999999996</v>
      </c>
      <c r="L30" s="23">
        <f>+VLOOKUP($A30,'01'!$A$10:$AB$90,12,0)+VLOOKUP($A30,'02'!$A$10:$AB$90,12,0)+VLOOKUP($A30,'03'!$A$10:$AB$90,12,0)+VLOOKUP($A30,'04'!$A$10:$AB$90,12,0)+VLOOKUP($A30,'05'!$A$10:$AB$90,12,0)+VLOOKUP($A30,'06'!$A$10:$AB$90,12,0)+VLOOKUP($A30,'07'!$A$10:$AB$90,12,0)+VLOOKUP($A30,'08'!$A$10:$AB$90,12,0)+VLOOKUP($A30,'09'!$A$10:$AB$90,12,0)+VLOOKUP($A30,'10'!$A$10:$AB$90,12,0)+VLOOKUP($A30,'11'!$A$10:$AB$90,12,0)+VLOOKUP($A30,'12'!$A$10:$AB$90,12,0)</f>
        <v>790081.49369885016</v>
      </c>
      <c r="M30" s="8">
        <f>+VLOOKUP($A30,'01'!$A$10:$AB$90,13,0)+VLOOKUP($A30,'02'!$A$10:$AB$90,13,0)+VLOOKUP($A30,'03'!$A$10:$AB$90,13,0)+VLOOKUP($A30,'04'!$A$10:$AB$90,13,0)+VLOOKUP($A30,'05'!$A$10:$AB$90,13,0)+VLOOKUP($A30,'06'!$A$10:$AB$90,13,0)+VLOOKUP($A30,'07'!$A$10:$AB$90,13,0)+VLOOKUP($A30,'08'!$A$10:$AB$90,13,0)+VLOOKUP($A30,'09'!$A$10:$AB$90,13,0)+VLOOKUP($A30,'10'!$A$10:$AB$90,13,0)+VLOOKUP($A30,'11'!$A$10:$AB$90,13,0)+VLOOKUP($A30,'12'!$A$10:$AB$90,13,0)</f>
        <v>624164.38002209156</v>
      </c>
      <c r="N30" s="15"/>
      <c r="O30" s="22"/>
      <c r="P30" s="4"/>
    </row>
    <row r="31" spans="1:32" ht="15" customHeight="1" x14ac:dyDescent="0.25">
      <c r="A31" s="7" t="s">
        <v>28</v>
      </c>
      <c r="B31" s="41">
        <v>0.46</v>
      </c>
      <c r="C31" s="23">
        <f>VLOOKUP($A31,'01'!$A$10:$AB$90,3,0)+VLOOKUP($A31,'02'!$A$10:$AB$90,3,0)+VLOOKUP($A31,'03'!$A$10:$AB$90,3,0)+VLOOKUP($A31,'04'!$A$10:$AB$90,3,0)+VLOOKUP($A31,'05'!$A$10:$AB$90,3,0)+VLOOKUP($A31,'06'!$A$10:$AB$90,3,0)+VLOOKUP($A31,'07'!$A$10:$AB$90,3,0)+VLOOKUP($A31,'08'!$A$10:$AB$90,3,0)+VLOOKUP($A31,'09'!$A$10:$AB$90,3,0)+VLOOKUP($A31,'10'!$A$10:$AB$90,3,0)+VLOOKUP($A31,'11'!$A$10:$AB$90,3,0)+VLOOKUP($A31,'12'!$A$10:$AC$90,3,0)</f>
        <v>20300301.370000001</v>
      </c>
      <c r="D31" s="23">
        <f>+VLOOKUP($A31,'01'!$A$10:$AB$90,4,0)+VLOOKUP($A31,'02'!$A$10:$AB$90,4,0)+VLOOKUP($A31,'03'!$A$10:$AB$90,4,0)+VLOOKUP($A31,'04'!$A$10:$AB$90,4,0)+VLOOKUP($A31,'05'!$A$10:$AB$90,4,0)+VLOOKUP($A31,'06'!$A$10:$AB$90,4,0)+VLOOKUP($A31,'07'!$A$10:$AB$90,4,0)+VLOOKUP($A31,'08'!$A$10:$AB$90,4,0)+VLOOKUP($A31,'09'!$A$10:$AB$90,4,0)+VLOOKUP($A31,'10'!$A$10:$AB$90,4,0)+VLOOKUP($A31,'11'!$A$10:$AB$90,4,0)+VLOOKUP($A31,'12'!$A$10:$AC$90,4,0)</f>
        <v>16240241.069999998</v>
      </c>
      <c r="E31" s="23">
        <f>+VLOOKUP($A31,'01'!$A$10:$AB$90,5,0)+VLOOKUP($A31,'02'!$A$10:$AB$90,5,0)+VLOOKUP($A31,'03'!$A$10:$AB$90,5,0)+VLOOKUP($A31,'04'!$A$10:$AB$90,5,0)+VLOOKUP($A31,'05'!$A$10:$AB$90,5,0)+VLOOKUP($A31,'06'!$A$10:$AB$90,5,0)+VLOOKUP($A31,'07'!$A$10:$AB$90,5,0)+VLOOKUP($A31,'08'!$A$10:$AB$90,5,0)+VLOOKUP($A31,'09'!$A$10:$AB$90,5,0)+VLOOKUP($A31,'10'!$A$10:$AB$90,5,0)+VLOOKUP($A31,'11'!$A$10:$AB$90,5,0)+VLOOKUP($A31,'12'!$A$10:$AC$90,5,0)</f>
        <v>231428.50718400002</v>
      </c>
      <c r="F31" s="23">
        <f>+VLOOKUP($A31,'01'!$A$10:$AB$90,6,0)+VLOOKUP($A31,'02'!$A$10:$AB$90,6,0)+VLOOKUP($A31,'03'!$A$10:$AB$90,6,0)+VLOOKUP($A31,'04'!$A$10:$AB$90,6,0)+VLOOKUP($A31,'05'!$A$10:$AB$90,6,0)+VLOOKUP($A31,'06'!$A$10:$AB$90,6,0)+VLOOKUP($A31,'07'!$A$10:$AB$90,6,0)+VLOOKUP($A31,'08'!$A$10:$AB$90,6,0)+VLOOKUP($A31,'09'!$A$10:$AB$90,6,0)+VLOOKUP($A31,'10'!$A$10:$AB$90,6,0)+VLOOKUP($A31,'11'!$A$10:$AB$90,6,0)+VLOOKUP($A31,'12'!$A$10:$AC$90,6,0)</f>
        <v>183291.38999999998</v>
      </c>
      <c r="G31" s="23">
        <f>+VLOOKUP($A31,'01'!$A$10:$AB$90,7,0)+VLOOKUP($A31,'02'!$A$10:$AB$90,7,0)+VLOOKUP($A31,'03'!$A$10:$AB$90,7,0)+VLOOKUP($A31,'04'!$A$10:$AB$90,7,0)+VLOOKUP($A31,'05'!$A$10:$AB$90,7,0)+VLOOKUP($A31,'06'!$A$10:$AB$90,7,0)+VLOOKUP($A31,'07'!$A$10:$AB$90,7,0)+VLOOKUP($A31,'08'!$A$10:$AB$90,7,0)+VLOOKUP($A31,'09'!$A$10:$AB$90,7,0)+VLOOKUP($A31,'10'!$A$10:$AB$90,7,0)+VLOOKUP($A31,'11'!$A$10:$AB$90,7,0)+VLOOKUP($A31,'12'!$A$10:$AC$90,7,0)</f>
        <v>1384000.9599999997</v>
      </c>
      <c r="H31" s="8">
        <f>+VLOOKUP($A31,'01'!$A$10:$AB$90,8,0)+VLOOKUP($A31,'02'!$A$10:$AB$90,8,0)+VLOOKUP($A31,'03'!$A$10:$AB$90,8,0)+VLOOKUP($A31,'04'!$A$10:$AB$90,8,0)+VLOOKUP($A31,'05'!$A$10:$AB$90,8,0)+VLOOKUP($A31,'06'!$A$10:$AB$90,8,0)+VLOOKUP($A31,'07'!$A$10:$AB$90,8,0)+VLOOKUP($A31,'08'!$A$10:$AB$90,8,0)+VLOOKUP($A31,'09'!$A$10:$AB$90,8,0)+VLOOKUP($A31,'10'!$A$10:$AB$90,8,0)+VLOOKUP($A31,'11'!$A$10:$AB$90,8,0)+VLOOKUP($A31,'12'!$A$10:$AC$90,8,0)</f>
        <v>1107201.7600000002</v>
      </c>
      <c r="I31" s="9">
        <f>+VLOOKUP($A31,'01'!$A$10:$AB$90,9,0)+VLOOKUP($A31,'02'!$A$10:$AB$90,9,0)+VLOOKUP($A31,'03'!$A$10:$AB$90,9,0)+VLOOKUP($A31,'04'!$A$10:$AB$90,9,0)+VLOOKUP($A31,'05'!$A$10:$AB$90,9,0)+VLOOKUP($A31,'06'!$A$10:$AB$90,9,0)+VLOOKUP($A31,'07'!$A$10:$AB$90,9,0)+VLOOKUP($A31,'08'!$A$10:$AB$90,9,0)+VLOOKUP($A31,'09'!$A$10:$AB$90,9,0)+VLOOKUP($A31,'10'!$A$10:$AB$90,9,0)+VLOOKUP($A31,'11'!$A$10:$AB$90,9,0)+VLOOKUP($A31,'12'!$A$10:$AB$90,9,0)</f>
        <v>115.05</v>
      </c>
      <c r="J31" s="23">
        <f>+VLOOKUP($A31,'01'!$A$10:$AB$90,10,0)+VLOOKUP($A31,'02'!$A$10:$AB$90,10,0)+VLOOKUP($A31,'03'!$A$10:$AB$90,10,0)+VLOOKUP($A31,'04'!$A$10:$AB$90,10,0)+VLOOKUP($A31,'05'!$A$10:$AB$90,10,0)+VLOOKUP($A31,'06'!$A$10:$AB$90,10,0)+VLOOKUP($A31,'07'!$A$10:$AB$90,10,0)+VLOOKUP($A31,'08'!$A$10:$AB$90,10,0)+VLOOKUP($A31,'09'!$A$10:$AB$90,10,0)+VLOOKUP($A31,'10'!$A$10:$AB$90,10,0)+VLOOKUP($A31,'11'!$A$10:$AB$90,10,0)+VLOOKUP($A31,'12'!$A$10:$AB$90,10,0)</f>
        <v>144698.05000000002</v>
      </c>
      <c r="K31" s="8">
        <f>+VLOOKUP($A31,'01'!$A$10:$AB$90,11,0)+VLOOKUP($A31,'02'!$A$10:$AB$90,11,0)+VLOOKUP($A31,'03'!$A$10:$AB$90,11,0)+VLOOKUP($A31,'04'!$A$10:$AB$90,11,0)+VLOOKUP($A31,'05'!$A$10:$AB$90,11,0)+VLOOKUP($A31,'06'!$A$10:$AB$90,11,0)+VLOOKUP($A31,'07'!$A$10:$AB$90,11,0)+VLOOKUP($A31,'08'!$A$10:$AB$90,11,0)+VLOOKUP($A31,'09'!$A$10:$AB$90,11,0)+VLOOKUP($A31,'10'!$A$10:$AB$90,11,0)+VLOOKUP($A31,'11'!$A$10:$AB$90,11,0)+VLOOKUP($A31,'12'!$A$10:$AB$90,11,0)</f>
        <v>115758.44</v>
      </c>
      <c r="L31" s="23">
        <f>+VLOOKUP($A31,'01'!$A$10:$AB$90,12,0)+VLOOKUP($A31,'02'!$A$10:$AB$90,12,0)+VLOOKUP($A31,'03'!$A$10:$AB$90,12,0)+VLOOKUP($A31,'04'!$A$10:$AB$90,12,0)+VLOOKUP($A31,'05'!$A$10:$AB$90,12,0)+VLOOKUP($A31,'06'!$A$10:$AB$90,12,0)+VLOOKUP($A31,'07'!$A$10:$AB$90,12,0)+VLOOKUP($A31,'08'!$A$10:$AB$90,12,0)+VLOOKUP($A31,'09'!$A$10:$AB$90,12,0)+VLOOKUP($A31,'10'!$A$10:$AB$90,12,0)+VLOOKUP($A31,'11'!$A$10:$AB$90,12,0)+VLOOKUP($A31,'12'!$A$10:$AB$90,12,0)</f>
        <v>457729.83262150001</v>
      </c>
      <c r="M31" s="8">
        <f>+VLOOKUP($A31,'01'!$A$10:$AB$90,13,0)+VLOOKUP($A31,'02'!$A$10:$AB$90,13,0)+VLOOKUP($A31,'03'!$A$10:$AB$90,13,0)+VLOOKUP($A31,'04'!$A$10:$AB$90,13,0)+VLOOKUP($A31,'05'!$A$10:$AB$90,13,0)+VLOOKUP($A31,'06'!$A$10:$AB$90,13,0)+VLOOKUP($A31,'07'!$A$10:$AB$90,13,0)+VLOOKUP($A31,'08'!$A$10:$AB$90,13,0)+VLOOKUP($A31,'09'!$A$10:$AB$90,13,0)+VLOOKUP($A31,'10'!$A$10:$AB$90,13,0)+VLOOKUP($A31,'11'!$A$10:$AB$90,13,0)+VLOOKUP($A31,'12'!$A$10:$AB$90,13,0)</f>
        <v>361606.56777098501</v>
      </c>
      <c r="N31" s="15"/>
      <c r="O31" s="22"/>
      <c r="P31" s="4"/>
    </row>
    <row r="32" spans="1:32" ht="15" customHeight="1" x14ac:dyDescent="0.25">
      <c r="A32" s="7" t="s">
        <v>29</v>
      </c>
      <c r="B32" s="40">
        <v>0.182</v>
      </c>
      <c r="C32" s="23">
        <f>VLOOKUP($A32,'01'!$A$10:$AB$90,3,0)+VLOOKUP($A32,'02'!$A$10:$AB$90,3,0)+VLOOKUP($A32,'03'!$A$10:$AB$90,3,0)+VLOOKUP($A32,'04'!$A$10:$AB$90,3,0)+VLOOKUP($A32,'05'!$A$10:$AB$90,3,0)+VLOOKUP($A32,'06'!$A$10:$AB$90,3,0)+VLOOKUP($A32,'07'!$A$10:$AB$90,3,0)+VLOOKUP($A32,'08'!$A$10:$AB$90,3,0)+VLOOKUP($A32,'09'!$A$10:$AB$90,3,0)+VLOOKUP($A32,'10'!$A$10:$AB$90,3,0)+VLOOKUP($A32,'11'!$A$10:$AB$90,3,0)+VLOOKUP($A32,'12'!$A$10:$AC$90,3,0)</f>
        <v>8031791.7000000011</v>
      </c>
      <c r="D32" s="23">
        <f>+VLOOKUP($A32,'01'!$A$10:$AB$90,4,0)+VLOOKUP($A32,'02'!$A$10:$AB$90,4,0)+VLOOKUP($A32,'03'!$A$10:$AB$90,4,0)+VLOOKUP($A32,'04'!$A$10:$AB$90,4,0)+VLOOKUP($A32,'05'!$A$10:$AB$90,4,0)+VLOOKUP($A32,'06'!$A$10:$AB$90,4,0)+VLOOKUP($A32,'07'!$A$10:$AB$90,4,0)+VLOOKUP($A32,'08'!$A$10:$AB$90,4,0)+VLOOKUP($A32,'09'!$A$10:$AB$90,4,0)+VLOOKUP($A32,'10'!$A$10:$AB$90,4,0)+VLOOKUP($A32,'11'!$A$10:$AB$90,4,0)+VLOOKUP($A32,'12'!$A$10:$AC$90,4,0)</f>
        <v>6425433.4100000001</v>
      </c>
      <c r="E32" s="23">
        <f>+VLOOKUP($A32,'01'!$A$10:$AB$90,5,0)+VLOOKUP($A32,'02'!$A$10:$AB$90,5,0)+VLOOKUP($A32,'03'!$A$10:$AB$90,5,0)+VLOOKUP($A32,'04'!$A$10:$AB$90,5,0)+VLOOKUP($A32,'05'!$A$10:$AB$90,5,0)+VLOOKUP($A32,'06'!$A$10:$AB$90,5,0)+VLOOKUP($A32,'07'!$A$10:$AB$90,5,0)+VLOOKUP($A32,'08'!$A$10:$AB$90,5,0)+VLOOKUP($A32,'09'!$A$10:$AB$90,5,0)+VLOOKUP($A32,'10'!$A$10:$AB$90,5,0)+VLOOKUP($A32,'11'!$A$10:$AB$90,5,0)+VLOOKUP($A32,'12'!$A$10:$AC$90,5,0)</f>
        <v>91565.191972799992</v>
      </c>
      <c r="F32" s="23">
        <f>+VLOOKUP($A32,'01'!$A$10:$AB$90,6,0)+VLOOKUP($A32,'02'!$A$10:$AB$90,6,0)+VLOOKUP($A32,'03'!$A$10:$AB$90,6,0)+VLOOKUP($A32,'04'!$A$10:$AB$90,6,0)+VLOOKUP($A32,'05'!$A$10:$AB$90,6,0)+VLOOKUP($A32,'06'!$A$10:$AB$90,6,0)+VLOOKUP($A32,'07'!$A$10:$AB$90,6,0)+VLOOKUP($A32,'08'!$A$10:$AB$90,6,0)+VLOOKUP($A32,'09'!$A$10:$AB$90,6,0)+VLOOKUP($A32,'10'!$A$10:$AB$90,6,0)+VLOOKUP($A32,'11'!$A$10:$AB$90,6,0)+VLOOKUP($A32,'12'!$A$10:$AC$90,6,0)</f>
        <v>72519.62</v>
      </c>
      <c r="G32" s="23">
        <f>+VLOOKUP($A32,'01'!$A$10:$AB$90,7,0)+VLOOKUP($A32,'02'!$A$10:$AB$90,7,0)+VLOOKUP($A32,'03'!$A$10:$AB$90,7,0)+VLOOKUP($A32,'04'!$A$10:$AB$90,7,0)+VLOOKUP($A32,'05'!$A$10:$AB$90,7,0)+VLOOKUP($A32,'06'!$A$10:$AB$90,7,0)+VLOOKUP($A32,'07'!$A$10:$AB$90,7,0)+VLOOKUP($A32,'08'!$A$10:$AB$90,7,0)+VLOOKUP($A32,'09'!$A$10:$AB$90,7,0)+VLOOKUP($A32,'10'!$A$10:$AB$90,7,0)+VLOOKUP($A32,'11'!$A$10:$AB$90,7,0)+VLOOKUP($A32,'12'!$A$10:$AC$90,7,0)</f>
        <v>374815.91</v>
      </c>
      <c r="H32" s="8">
        <f>+VLOOKUP($A32,'01'!$A$10:$AB$90,8,0)+VLOOKUP($A32,'02'!$A$10:$AB$90,8,0)+VLOOKUP($A32,'03'!$A$10:$AB$90,8,0)+VLOOKUP($A32,'04'!$A$10:$AB$90,8,0)+VLOOKUP($A32,'05'!$A$10:$AB$90,8,0)+VLOOKUP($A32,'06'!$A$10:$AB$90,8,0)+VLOOKUP($A32,'07'!$A$10:$AB$90,8,0)+VLOOKUP($A32,'08'!$A$10:$AB$90,8,0)+VLOOKUP($A32,'09'!$A$10:$AB$90,8,0)+VLOOKUP($A32,'10'!$A$10:$AB$90,8,0)+VLOOKUP($A32,'11'!$A$10:$AB$90,8,0)+VLOOKUP($A32,'12'!$A$10:$AC$90,8,0)</f>
        <v>299853.62</v>
      </c>
      <c r="I32" s="9">
        <f>+VLOOKUP($A32,'01'!$A$10:$AB$90,9,0)+VLOOKUP($A32,'02'!$A$10:$AB$90,9,0)+VLOOKUP($A32,'03'!$A$10:$AB$90,9,0)+VLOOKUP($A32,'04'!$A$10:$AB$90,9,0)+VLOOKUP($A32,'05'!$A$10:$AB$90,9,0)+VLOOKUP($A32,'06'!$A$10:$AB$90,9,0)+VLOOKUP($A32,'07'!$A$10:$AB$90,9,0)+VLOOKUP($A32,'08'!$A$10:$AB$90,9,0)+VLOOKUP($A32,'09'!$A$10:$AB$90,9,0)+VLOOKUP($A32,'10'!$A$10:$AB$90,9,0)+VLOOKUP($A32,'11'!$A$10:$AB$90,9,0)+VLOOKUP($A32,'12'!$A$10:$AB$90,9,0)</f>
        <v>69.94</v>
      </c>
      <c r="J32" s="23">
        <f>+VLOOKUP($A32,'01'!$A$10:$AB$90,10,0)+VLOOKUP($A32,'02'!$A$10:$AB$90,10,0)+VLOOKUP($A32,'03'!$A$10:$AB$90,10,0)+VLOOKUP($A32,'04'!$A$10:$AB$90,10,0)+VLOOKUP($A32,'05'!$A$10:$AB$90,10,0)+VLOOKUP($A32,'06'!$A$10:$AB$90,10,0)+VLOOKUP($A32,'07'!$A$10:$AB$90,10,0)+VLOOKUP($A32,'08'!$A$10:$AB$90,10,0)+VLOOKUP($A32,'09'!$A$10:$AB$90,10,0)+VLOOKUP($A32,'10'!$A$10:$AB$90,10,0)+VLOOKUP($A32,'11'!$A$10:$AB$90,10,0)+VLOOKUP($A32,'12'!$A$10:$AB$90,10,0)</f>
        <v>57250.1</v>
      </c>
      <c r="K32" s="8">
        <f>+VLOOKUP($A32,'01'!$A$10:$AB$90,11,0)+VLOOKUP($A32,'02'!$A$10:$AB$90,11,0)+VLOOKUP($A32,'03'!$A$10:$AB$90,11,0)+VLOOKUP($A32,'04'!$A$10:$AB$90,11,0)+VLOOKUP($A32,'05'!$A$10:$AB$90,11,0)+VLOOKUP($A32,'06'!$A$10:$AB$90,11,0)+VLOOKUP($A32,'07'!$A$10:$AB$90,11,0)+VLOOKUP($A32,'08'!$A$10:$AB$90,11,0)+VLOOKUP($A32,'09'!$A$10:$AB$90,11,0)+VLOOKUP($A32,'10'!$A$10:$AB$90,11,0)+VLOOKUP($A32,'11'!$A$10:$AB$90,11,0)+VLOOKUP($A32,'12'!$A$10:$AB$90,11,0)</f>
        <v>45800.09</v>
      </c>
      <c r="L32" s="23">
        <f>+VLOOKUP($A32,'01'!$A$10:$AB$90,12,0)+VLOOKUP($A32,'02'!$A$10:$AB$90,12,0)+VLOOKUP($A32,'03'!$A$10:$AB$90,12,0)+VLOOKUP($A32,'04'!$A$10:$AB$90,12,0)+VLOOKUP($A32,'05'!$A$10:$AB$90,12,0)+VLOOKUP($A32,'06'!$A$10:$AB$90,12,0)+VLOOKUP($A32,'07'!$A$10:$AB$90,12,0)+VLOOKUP($A32,'08'!$A$10:$AB$90,12,0)+VLOOKUP($A32,'09'!$A$10:$AB$90,12,0)+VLOOKUP($A32,'10'!$A$10:$AB$90,12,0)+VLOOKUP($A32,'11'!$A$10:$AB$90,12,0)+VLOOKUP($A32,'12'!$A$10:$AB$90,12,0)</f>
        <v>181101.80334155</v>
      </c>
      <c r="M32" s="8">
        <f>+VLOOKUP($A32,'01'!$A$10:$AB$90,13,0)+VLOOKUP($A32,'02'!$A$10:$AB$90,13,0)+VLOOKUP($A32,'03'!$A$10:$AB$90,13,0)+VLOOKUP($A32,'04'!$A$10:$AB$90,13,0)+VLOOKUP($A32,'05'!$A$10:$AB$90,13,0)+VLOOKUP($A32,'06'!$A$10:$AB$90,13,0)+VLOOKUP($A32,'07'!$A$10:$AB$90,13,0)+VLOOKUP($A32,'08'!$A$10:$AB$90,13,0)+VLOOKUP($A32,'09'!$A$10:$AB$90,13,0)+VLOOKUP($A32,'10'!$A$10:$AB$90,13,0)+VLOOKUP($A32,'11'!$A$10:$AB$90,13,0)+VLOOKUP($A32,'12'!$A$10:$AB$90,13,0)</f>
        <v>143070.42463982452</v>
      </c>
      <c r="N32" s="15"/>
      <c r="O32" s="22"/>
      <c r="P32" s="4"/>
    </row>
    <row r="33" spans="1:16" ht="15" customHeight="1" x14ac:dyDescent="0.25">
      <c r="A33" s="7" t="s">
        <v>30</v>
      </c>
      <c r="B33" s="40">
        <v>1.268</v>
      </c>
      <c r="C33" s="23">
        <f>VLOOKUP($A33,'01'!$A$10:$AB$90,3,0)+VLOOKUP($A33,'02'!$A$10:$AB$90,3,0)+VLOOKUP($A33,'03'!$A$10:$AB$90,3,0)+VLOOKUP($A33,'04'!$A$10:$AB$90,3,0)+VLOOKUP($A33,'05'!$A$10:$AB$90,3,0)+VLOOKUP($A33,'06'!$A$10:$AB$90,3,0)+VLOOKUP($A33,'07'!$A$10:$AB$90,3,0)+VLOOKUP($A33,'08'!$A$10:$AB$90,3,0)+VLOOKUP($A33,'09'!$A$10:$AB$90,3,0)+VLOOKUP($A33,'10'!$A$10:$AB$90,3,0)+VLOOKUP($A33,'11'!$A$10:$AB$90,3,0)+VLOOKUP($A33,'12'!$A$10:$AC$90,3,0)</f>
        <v>55958382.540000007</v>
      </c>
      <c r="D33" s="23">
        <f>+VLOOKUP($A33,'01'!$A$10:$AB$90,4,0)+VLOOKUP($A33,'02'!$A$10:$AB$90,4,0)+VLOOKUP($A33,'03'!$A$10:$AB$90,4,0)+VLOOKUP($A33,'04'!$A$10:$AB$90,4,0)+VLOOKUP($A33,'05'!$A$10:$AB$90,4,0)+VLOOKUP($A33,'06'!$A$10:$AB$90,4,0)+VLOOKUP($A33,'07'!$A$10:$AB$90,4,0)+VLOOKUP($A33,'08'!$A$10:$AB$90,4,0)+VLOOKUP($A33,'09'!$A$10:$AB$90,4,0)+VLOOKUP($A33,'10'!$A$10:$AB$90,4,0)+VLOOKUP($A33,'11'!$A$10:$AB$90,4,0)+VLOOKUP($A33,'12'!$A$10:$AC$90,4,0)</f>
        <v>44766706.080000006</v>
      </c>
      <c r="E33" s="23">
        <f>+VLOOKUP($A33,'01'!$A$10:$AB$90,5,0)+VLOOKUP($A33,'02'!$A$10:$AB$90,5,0)+VLOOKUP($A33,'03'!$A$10:$AB$90,5,0)+VLOOKUP($A33,'04'!$A$10:$AB$90,5,0)+VLOOKUP($A33,'05'!$A$10:$AB$90,5,0)+VLOOKUP($A33,'06'!$A$10:$AB$90,5,0)+VLOOKUP($A33,'07'!$A$10:$AB$90,5,0)+VLOOKUP($A33,'08'!$A$10:$AB$90,5,0)+VLOOKUP($A33,'09'!$A$10:$AB$90,5,0)+VLOOKUP($A33,'10'!$A$10:$AB$90,5,0)+VLOOKUP($A33,'11'!$A$10:$AB$90,5,0)+VLOOKUP($A33,'12'!$A$10:$AC$90,5,0)</f>
        <v>637937.71110720001</v>
      </c>
      <c r="F33" s="23">
        <f>+VLOOKUP($A33,'01'!$A$10:$AB$90,6,0)+VLOOKUP($A33,'02'!$A$10:$AB$90,6,0)+VLOOKUP($A33,'03'!$A$10:$AB$90,6,0)+VLOOKUP($A33,'04'!$A$10:$AB$90,6,0)+VLOOKUP($A33,'05'!$A$10:$AB$90,6,0)+VLOOKUP($A33,'06'!$A$10:$AB$90,6,0)+VLOOKUP($A33,'07'!$A$10:$AB$90,6,0)+VLOOKUP($A33,'08'!$A$10:$AB$90,6,0)+VLOOKUP($A33,'09'!$A$10:$AB$90,6,0)+VLOOKUP($A33,'10'!$A$10:$AB$90,6,0)+VLOOKUP($A33,'11'!$A$10:$AB$90,6,0)+VLOOKUP($A33,'12'!$A$10:$AC$90,6,0)</f>
        <v>505246.68000000005</v>
      </c>
      <c r="G33" s="23">
        <f>+VLOOKUP($A33,'01'!$A$10:$AB$90,7,0)+VLOOKUP($A33,'02'!$A$10:$AB$90,7,0)+VLOOKUP($A33,'03'!$A$10:$AB$90,7,0)+VLOOKUP($A33,'04'!$A$10:$AB$90,7,0)+VLOOKUP($A33,'05'!$A$10:$AB$90,7,0)+VLOOKUP($A33,'06'!$A$10:$AB$90,7,0)+VLOOKUP($A33,'07'!$A$10:$AB$90,7,0)+VLOOKUP($A33,'08'!$A$10:$AB$90,7,0)+VLOOKUP($A33,'09'!$A$10:$AB$90,7,0)+VLOOKUP($A33,'10'!$A$10:$AB$90,7,0)+VLOOKUP($A33,'11'!$A$10:$AB$90,7,0)+VLOOKUP($A33,'12'!$A$10:$AC$90,7,0)</f>
        <v>5128854.49</v>
      </c>
      <c r="H33" s="8">
        <f>+VLOOKUP($A33,'01'!$A$10:$AB$90,8,0)+VLOOKUP($A33,'02'!$A$10:$AB$90,8,0)+VLOOKUP($A33,'03'!$A$10:$AB$90,8,0)+VLOOKUP($A33,'04'!$A$10:$AB$90,8,0)+VLOOKUP($A33,'05'!$A$10:$AB$90,8,0)+VLOOKUP($A33,'06'!$A$10:$AB$90,8,0)+VLOOKUP($A33,'07'!$A$10:$AB$90,8,0)+VLOOKUP($A33,'08'!$A$10:$AB$90,8,0)+VLOOKUP($A33,'09'!$A$10:$AB$90,8,0)+VLOOKUP($A33,'10'!$A$10:$AB$90,8,0)+VLOOKUP($A33,'11'!$A$10:$AB$90,8,0)+VLOOKUP($A33,'12'!$A$10:$AC$90,8,0)</f>
        <v>4103084.5300000003</v>
      </c>
      <c r="I33" s="9">
        <f>+VLOOKUP($A33,'01'!$A$10:$AB$90,9,0)+VLOOKUP($A33,'02'!$A$10:$AB$90,9,0)+VLOOKUP($A33,'03'!$A$10:$AB$90,9,0)+VLOOKUP($A33,'04'!$A$10:$AB$90,9,0)+VLOOKUP($A33,'05'!$A$10:$AB$90,9,0)+VLOOKUP($A33,'06'!$A$10:$AB$90,9,0)+VLOOKUP($A33,'07'!$A$10:$AB$90,9,0)+VLOOKUP($A33,'08'!$A$10:$AB$90,9,0)+VLOOKUP($A33,'09'!$A$10:$AB$90,9,0)+VLOOKUP($A33,'10'!$A$10:$AB$90,9,0)+VLOOKUP($A33,'11'!$A$10:$AB$90,9,0)+VLOOKUP($A33,'12'!$A$10:$AB$90,9,0)</f>
        <v>255.25</v>
      </c>
      <c r="J33" s="23">
        <f>+VLOOKUP($A33,'01'!$A$10:$AB$90,10,0)+VLOOKUP($A33,'02'!$A$10:$AB$90,10,0)+VLOOKUP($A33,'03'!$A$10:$AB$90,10,0)+VLOOKUP($A33,'04'!$A$10:$AB$90,10,0)+VLOOKUP($A33,'05'!$A$10:$AB$90,10,0)+VLOOKUP($A33,'06'!$A$10:$AB$90,10,0)+VLOOKUP($A33,'07'!$A$10:$AB$90,10,0)+VLOOKUP($A33,'08'!$A$10:$AB$90,10,0)+VLOOKUP($A33,'09'!$A$10:$AB$90,10,0)+VLOOKUP($A33,'10'!$A$10:$AB$90,10,0)+VLOOKUP($A33,'11'!$A$10:$AB$90,10,0)+VLOOKUP($A33,'12'!$A$10:$AB$90,10,0)</f>
        <v>398863.35</v>
      </c>
      <c r="K33" s="8">
        <f>+VLOOKUP($A33,'01'!$A$10:$AB$90,11,0)+VLOOKUP($A33,'02'!$A$10:$AB$90,11,0)+VLOOKUP($A33,'03'!$A$10:$AB$90,11,0)+VLOOKUP($A33,'04'!$A$10:$AB$90,11,0)+VLOOKUP($A33,'05'!$A$10:$AB$90,11,0)+VLOOKUP($A33,'06'!$A$10:$AB$90,11,0)+VLOOKUP($A33,'07'!$A$10:$AB$90,11,0)+VLOOKUP($A33,'08'!$A$10:$AB$90,11,0)+VLOOKUP($A33,'09'!$A$10:$AB$90,11,0)+VLOOKUP($A33,'10'!$A$10:$AB$90,11,0)+VLOOKUP($A33,'11'!$A$10:$AB$90,11,0)+VLOOKUP($A33,'12'!$A$10:$AB$90,11,0)</f>
        <v>319090.69</v>
      </c>
      <c r="L33" s="23">
        <f>+VLOOKUP($A33,'01'!$A$10:$AB$90,12,0)+VLOOKUP($A33,'02'!$A$10:$AB$90,12,0)+VLOOKUP($A33,'03'!$A$10:$AB$90,12,0)+VLOOKUP($A33,'04'!$A$10:$AB$90,12,0)+VLOOKUP($A33,'05'!$A$10:$AB$90,12,0)+VLOOKUP($A33,'06'!$A$10:$AB$90,12,0)+VLOOKUP($A33,'07'!$A$10:$AB$90,12,0)+VLOOKUP($A33,'08'!$A$10:$AB$90,12,0)+VLOOKUP($A33,'09'!$A$10:$AB$90,12,0)+VLOOKUP($A33,'10'!$A$10:$AB$90,12,0)+VLOOKUP($A33,'11'!$A$10:$AB$90,12,0)+VLOOKUP($A33,'12'!$A$10:$AB$90,12,0)</f>
        <v>1261742.2342697</v>
      </c>
      <c r="M33" s="8">
        <f>+VLOOKUP($A33,'01'!$A$10:$AB$90,13,0)+VLOOKUP($A33,'02'!$A$10:$AB$90,13,0)+VLOOKUP($A33,'03'!$A$10:$AB$90,13,0)+VLOOKUP($A33,'04'!$A$10:$AB$90,13,0)+VLOOKUP($A33,'05'!$A$10:$AB$90,13,0)+VLOOKUP($A33,'06'!$A$10:$AB$90,13,0)+VLOOKUP($A33,'07'!$A$10:$AB$90,13,0)+VLOOKUP($A33,'08'!$A$10:$AB$90,13,0)+VLOOKUP($A33,'09'!$A$10:$AB$90,13,0)+VLOOKUP($A33,'10'!$A$10:$AB$90,13,0)+VLOOKUP($A33,'11'!$A$10:$AB$90,13,0)+VLOOKUP($A33,'12'!$A$10:$AB$90,13,0)</f>
        <v>996776.36507306306</v>
      </c>
      <c r="N33" s="15"/>
      <c r="O33" s="22"/>
      <c r="P33" s="4"/>
    </row>
    <row r="34" spans="1:16" ht="15" customHeight="1" x14ac:dyDescent="0.25">
      <c r="A34" s="7" t="s">
        <v>31</v>
      </c>
      <c r="B34" s="41">
        <v>0.27</v>
      </c>
      <c r="C34" s="23">
        <f>VLOOKUP($A34,'01'!$A$10:$AB$90,3,0)+VLOOKUP($A34,'02'!$A$10:$AB$90,3,0)+VLOOKUP($A34,'03'!$A$10:$AB$90,3,0)+VLOOKUP($A34,'04'!$A$10:$AB$90,3,0)+VLOOKUP($A34,'05'!$A$10:$AB$90,3,0)+VLOOKUP($A34,'06'!$A$10:$AB$90,3,0)+VLOOKUP($A34,'07'!$A$10:$AB$90,3,0)+VLOOKUP($A34,'08'!$A$10:$AB$90,3,0)+VLOOKUP($A34,'09'!$A$10:$AB$90,3,0)+VLOOKUP($A34,'10'!$A$10:$AB$90,3,0)+VLOOKUP($A34,'11'!$A$10:$AB$90,3,0)+VLOOKUP($A34,'12'!$A$10:$AC$90,3,0)</f>
        <v>11914745.67</v>
      </c>
      <c r="D34" s="23">
        <f>+VLOOKUP($A34,'01'!$A$10:$AB$90,4,0)+VLOOKUP($A34,'02'!$A$10:$AB$90,4,0)+VLOOKUP($A34,'03'!$A$10:$AB$90,4,0)+VLOOKUP($A34,'04'!$A$10:$AB$90,4,0)+VLOOKUP($A34,'05'!$A$10:$AB$90,4,0)+VLOOKUP($A34,'06'!$A$10:$AB$90,4,0)+VLOOKUP($A34,'07'!$A$10:$AB$90,4,0)+VLOOKUP($A34,'08'!$A$10:$AB$90,4,0)+VLOOKUP($A34,'09'!$A$10:$AB$90,4,0)+VLOOKUP($A34,'10'!$A$10:$AB$90,4,0)+VLOOKUP($A34,'11'!$A$10:$AB$90,4,0)+VLOOKUP($A34,'12'!$A$10:$AC$90,4,0)</f>
        <v>9531796.5700000003</v>
      </c>
      <c r="E34" s="23">
        <f>+VLOOKUP($A34,'01'!$A$10:$AB$90,5,0)+VLOOKUP($A34,'02'!$A$10:$AB$90,5,0)+VLOOKUP($A34,'03'!$A$10:$AB$90,5,0)+VLOOKUP($A34,'04'!$A$10:$AB$90,5,0)+VLOOKUP($A34,'05'!$A$10:$AB$90,5,0)+VLOOKUP($A34,'06'!$A$10:$AB$90,5,0)+VLOOKUP($A34,'07'!$A$10:$AB$90,5,0)+VLOOKUP($A34,'08'!$A$10:$AB$90,5,0)+VLOOKUP($A34,'09'!$A$10:$AB$90,5,0)+VLOOKUP($A34,'10'!$A$10:$AB$90,5,0)+VLOOKUP($A34,'11'!$A$10:$AB$90,5,0)+VLOOKUP($A34,'12'!$A$10:$AC$90,5,0)</f>
        <v>135838.47160799999</v>
      </c>
      <c r="F34" s="23">
        <f>+VLOOKUP($A34,'01'!$A$10:$AB$90,6,0)+VLOOKUP($A34,'02'!$A$10:$AB$90,6,0)+VLOOKUP($A34,'03'!$A$10:$AB$90,6,0)+VLOOKUP($A34,'04'!$A$10:$AB$90,6,0)+VLOOKUP($A34,'05'!$A$10:$AB$90,6,0)+VLOOKUP($A34,'06'!$A$10:$AB$90,6,0)+VLOOKUP($A34,'07'!$A$10:$AB$90,6,0)+VLOOKUP($A34,'08'!$A$10:$AB$90,6,0)+VLOOKUP($A34,'09'!$A$10:$AB$90,6,0)+VLOOKUP($A34,'10'!$A$10:$AB$90,6,0)+VLOOKUP($A34,'11'!$A$10:$AB$90,6,0)+VLOOKUP($A34,'12'!$A$10:$AC$90,6,0)</f>
        <v>107584.07</v>
      </c>
      <c r="G34" s="23">
        <f>+VLOOKUP($A34,'01'!$A$10:$AB$90,7,0)+VLOOKUP($A34,'02'!$A$10:$AB$90,7,0)+VLOOKUP($A34,'03'!$A$10:$AB$90,7,0)+VLOOKUP($A34,'04'!$A$10:$AB$90,7,0)+VLOOKUP($A34,'05'!$A$10:$AB$90,7,0)+VLOOKUP($A34,'06'!$A$10:$AB$90,7,0)+VLOOKUP($A34,'07'!$A$10:$AB$90,7,0)+VLOOKUP($A34,'08'!$A$10:$AB$90,7,0)+VLOOKUP($A34,'09'!$A$10:$AB$90,7,0)+VLOOKUP($A34,'10'!$A$10:$AB$90,7,0)+VLOOKUP($A34,'11'!$A$10:$AB$90,7,0)+VLOOKUP($A34,'12'!$A$10:$AC$90,7,0)</f>
        <v>1401185.7700000003</v>
      </c>
      <c r="H34" s="8">
        <f>+VLOOKUP($A34,'01'!$A$10:$AB$90,8,0)+VLOOKUP($A34,'02'!$A$10:$AB$90,8,0)+VLOOKUP($A34,'03'!$A$10:$AB$90,8,0)+VLOOKUP($A34,'04'!$A$10:$AB$90,8,0)+VLOOKUP($A34,'05'!$A$10:$AB$90,8,0)+VLOOKUP($A34,'06'!$A$10:$AB$90,8,0)+VLOOKUP($A34,'07'!$A$10:$AB$90,8,0)+VLOOKUP($A34,'08'!$A$10:$AB$90,8,0)+VLOOKUP($A34,'09'!$A$10:$AB$90,8,0)+VLOOKUP($A34,'10'!$A$10:$AB$90,8,0)+VLOOKUP($A34,'11'!$A$10:$AB$90,8,0)+VLOOKUP($A34,'12'!$A$10:$AC$90,8,0)</f>
        <v>1120949.7000000002</v>
      </c>
      <c r="I34" s="9">
        <f>+VLOOKUP($A34,'01'!$A$10:$AB$90,9,0)+VLOOKUP($A34,'02'!$A$10:$AB$90,9,0)+VLOOKUP($A34,'03'!$A$10:$AB$90,9,0)+VLOOKUP($A34,'04'!$A$10:$AB$90,9,0)+VLOOKUP($A34,'05'!$A$10:$AB$90,9,0)+VLOOKUP($A34,'06'!$A$10:$AB$90,9,0)+VLOOKUP($A34,'07'!$A$10:$AB$90,9,0)+VLOOKUP($A34,'08'!$A$10:$AB$90,9,0)+VLOOKUP($A34,'09'!$A$10:$AB$90,9,0)+VLOOKUP($A34,'10'!$A$10:$AB$90,9,0)+VLOOKUP($A34,'11'!$A$10:$AB$90,9,0)+VLOOKUP($A34,'12'!$A$10:$AB$90,9,0)</f>
        <v>77.64</v>
      </c>
      <c r="J34" s="23">
        <f>+VLOOKUP($A34,'01'!$A$10:$AB$90,10,0)+VLOOKUP($A34,'02'!$A$10:$AB$90,10,0)+VLOOKUP($A34,'03'!$A$10:$AB$90,10,0)+VLOOKUP($A34,'04'!$A$10:$AB$90,10,0)+VLOOKUP($A34,'05'!$A$10:$AB$90,10,0)+VLOOKUP($A34,'06'!$A$10:$AB$90,10,0)+VLOOKUP($A34,'07'!$A$10:$AB$90,10,0)+VLOOKUP($A34,'08'!$A$10:$AB$90,10,0)+VLOOKUP($A34,'09'!$A$10:$AB$90,10,0)+VLOOKUP($A34,'10'!$A$10:$AB$90,10,0)+VLOOKUP($A34,'11'!$A$10:$AB$90,10,0)+VLOOKUP($A34,'12'!$A$10:$AB$90,10,0)</f>
        <v>84931.460000000021</v>
      </c>
      <c r="K34" s="8">
        <f>+VLOOKUP($A34,'01'!$A$10:$AB$90,11,0)+VLOOKUP($A34,'02'!$A$10:$AB$90,11,0)+VLOOKUP($A34,'03'!$A$10:$AB$90,11,0)+VLOOKUP($A34,'04'!$A$10:$AB$90,11,0)+VLOOKUP($A34,'05'!$A$10:$AB$90,11,0)+VLOOKUP($A34,'06'!$A$10:$AB$90,11,0)+VLOOKUP($A34,'07'!$A$10:$AB$90,11,0)+VLOOKUP($A34,'08'!$A$10:$AB$90,11,0)+VLOOKUP($A34,'09'!$A$10:$AB$90,11,0)+VLOOKUP($A34,'10'!$A$10:$AB$90,11,0)+VLOOKUP($A34,'11'!$A$10:$AB$90,11,0)+VLOOKUP($A34,'12'!$A$10:$AB$90,11,0)</f>
        <v>67945.170000000013</v>
      </c>
      <c r="L34" s="23">
        <f>+VLOOKUP($A34,'01'!$A$10:$AB$90,12,0)+VLOOKUP($A34,'02'!$A$10:$AB$90,12,0)+VLOOKUP($A34,'03'!$A$10:$AB$90,12,0)+VLOOKUP($A34,'04'!$A$10:$AB$90,12,0)+VLOOKUP($A34,'05'!$A$10:$AB$90,12,0)+VLOOKUP($A34,'06'!$A$10:$AB$90,12,0)+VLOOKUP($A34,'07'!$A$10:$AB$90,12,0)+VLOOKUP($A34,'08'!$A$10:$AB$90,12,0)+VLOOKUP($A34,'09'!$A$10:$AB$90,12,0)+VLOOKUP($A34,'10'!$A$10:$AB$90,12,0)+VLOOKUP($A34,'11'!$A$10:$AB$90,12,0)+VLOOKUP($A34,'12'!$A$10:$AB$90,12,0)</f>
        <v>268667.51045175001</v>
      </c>
      <c r="M34" s="8">
        <f>+VLOOKUP($A34,'01'!$A$10:$AB$90,13,0)+VLOOKUP($A34,'02'!$A$10:$AB$90,13,0)+VLOOKUP($A34,'03'!$A$10:$AB$90,13,0)+VLOOKUP($A34,'04'!$A$10:$AB$90,13,0)+VLOOKUP($A34,'05'!$A$10:$AB$90,13,0)+VLOOKUP($A34,'06'!$A$10:$AB$90,13,0)+VLOOKUP($A34,'07'!$A$10:$AB$90,13,0)+VLOOKUP($A34,'08'!$A$10:$AB$90,13,0)+VLOOKUP($A34,'09'!$A$10:$AB$90,13,0)+VLOOKUP($A34,'10'!$A$10:$AB$90,13,0)+VLOOKUP($A34,'11'!$A$10:$AB$90,13,0)+VLOOKUP($A34,'12'!$A$10:$AB$90,13,0)</f>
        <v>212247.33325688253</v>
      </c>
      <c r="N34" s="15"/>
      <c r="O34" s="22"/>
      <c r="P34" s="4"/>
    </row>
    <row r="35" spans="1:16" ht="15" customHeight="1" x14ac:dyDescent="0.25">
      <c r="A35" s="7" t="s">
        <v>32</v>
      </c>
      <c r="B35" s="40">
        <v>0.69399999999999995</v>
      </c>
      <c r="C35" s="23">
        <f>VLOOKUP($A35,'01'!$A$10:$AB$90,3,0)+VLOOKUP($A35,'02'!$A$10:$AB$90,3,0)+VLOOKUP($A35,'03'!$A$10:$AB$90,3,0)+VLOOKUP($A35,'04'!$A$10:$AB$90,3,0)+VLOOKUP($A35,'05'!$A$10:$AB$90,3,0)+VLOOKUP($A35,'06'!$A$10:$AB$90,3,0)+VLOOKUP($A35,'07'!$A$10:$AB$90,3,0)+VLOOKUP($A35,'08'!$A$10:$AB$90,3,0)+VLOOKUP($A35,'09'!$A$10:$AB$90,3,0)+VLOOKUP($A35,'10'!$A$10:$AB$90,3,0)+VLOOKUP($A35,'11'!$A$10:$AB$90,3,0)+VLOOKUP($A35,'12'!$A$10:$AC$90,3,0)</f>
        <v>30626368.41</v>
      </c>
      <c r="D35" s="23">
        <f>+VLOOKUP($A35,'01'!$A$10:$AB$90,4,0)+VLOOKUP($A35,'02'!$A$10:$AB$90,4,0)+VLOOKUP($A35,'03'!$A$10:$AB$90,4,0)+VLOOKUP($A35,'04'!$A$10:$AB$90,4,0)+VLOOKUP($A35,'05'!$A$10:$AB$90,4,0)+VLOOKUP($A35,'06'!$A$10:$AB$90,4,0)+VLOOKUP($A35,'07'!$A$10:$AB$90,4,0)+VLOOKUP($A35,'08'!$A$10:$AB$90,4,0)+VLOOKUP($A35,'09'!$A$10:$AB$90,4,0)+VLOOKUP($A35,'10'!$A$10:$AB$90,4,0)+VLOOKUP($A35,'11'!$A$10:$AB$90,4,0)+VLOOKUP($A35,'12'!$A$10:$AC$90,4,0)</f>
        <v>24501094.800000001</v>
      </c>
      <c r="E35" s="23">
        <f>+VLOOKUP($A35,'01'!$A$10:$AB$90,5,0)+VLOOKUP($A35,'02'!$A$10:$AB$90,5,0)+VLOOKUP($A35,'03'!$A$10:$AB$90,5,0)+VLOOKUP($A35,'04'!$A$10:$AB$90,5,0)+VLOOKUP($A35,'05'!$A$10:$AB$90,5,0)+VLOOKUP($A35,'06'!$A$10:$AB$90,5,0)+VLOOKUP($A35,'07'!$A$10:$AB$90,5,0)+VLOOKUP($A35,'08'!$A$10:$AB$90,5,0)+VLOOKUP($A35,'09'!$A$10:$AB$90,5,0)+VLOOKUP($A35,'10'!$A$10:$AB$90,5,0)+VLOOKUP($A35,'11'!$A$10:$AB$90,5,0)+VLOOKUP($A35,'12'!$A$10:$AC$90,5,0)</f>
        <v>349155.18257759995</v>
      </c>
      <c r="F35" s="23">
        <f>+VLOOKUP($A35,'01'!$A$10:$AB$90,6,0)+VLOOKUP($A35,'02'!$A$10:$AB$90,6,0)+VLOOKUP($A35,'03'!$A$10:$AB$90,6,0)+VLOOKUP($A35,'04'!$A$10:$AB$90,6,0)+VLOOKUP($A35,'05'!$A$10:$AB$90,6,0)+VLOOKUP($A35,'06'!$A$10:$AB$90,6,0)+VLOOKUP($A35,'07'!$A$10:$AB$90,6,0)+VLOOKUP($A35,'08'!$A$10:$AB$90,6,0)+VLOOKUP($A35,'09'!$A$10:$AB$90,6,0)+VLOOKUP($A35,'10'!$A$10:$AB$90,6,0)+VLOOKUP($A35,'11'!$A$10:$AB$90,6,0)+VLOOKUP($A35,'12'!$A$10:$AC$90,6,0)</f>
        <v>276530.86000000004</v>
      </c>
      <c r="G35" s="23">
        <f>+VLOOKUP($A35,'01'!$A$10:$AB$90,7,0)+VLOOKUP($A35,'02'!$A$10:$AB$90,7,0)+VLOOKUP($A35,'03'!$A$10:$AB$90,7,0)+VLOOKUP($A35,'04'!$A$10:$AB$90,7,0)+VLOOKUP($A35,'05'!$A$10:$AB$90,7,0)+VLOOKUP($A35,'06'!$A$10:$AB$90,7,0)+VLOOKUP($A35,'07'!$A$10:$AB$90,7,0)+VLOOKUP($A35,'08'!$A$10:$AB$90,7,0)+VLOOKUP($A35,'09'!$A$10:$AB$90,7,0)+VLOOKUP($A35,'10'!$A$10:$AB$90,7,0)+VLOOKUP($A35,'11'!$A$10:$AB$90,7,0)+VLOOKUP($A35,'12'!$A$10:$AC$90,7,0)</f>
        <v>1834323.9000000004</v>
      </c>
      <c r="H35" s="8">
        <f>+VLOOKUP($A35,'01'!$A$10:$AB$90,8,0)+VLOOKUP($A35,'02'!$A$10:$AB$90,8,0)+VLOOKUP($A35,'03'!$A$10:$AB$90,8,0)+VLOOKUP($A35,'04'!$A$10:$AB$90,8,0)+VLOOKUP($A35,'05'!$A$10:$AB$90,8,0)+VLOOKUP($A35,'06'!$A$10:$AB$90,8,0)+VLOOKUP($A35,'07'!$A$10:$AB$90,8,0)+VLOOKUP($A35,'08'!$A$10:$AB$90,8,0)+VLOOKUP($A35,'09'!$A$10:$AB$90,8,0)+VLOOKUP($A35,'10'!$A$10:$AB$90,8,0)+VLOOKUP($A35,'11'!$A$10:$AB$90,8,0)+VLOOKUP($A35,'12'!$A$10:$AC$90,8,0)</f>
        <v>1467460.1700000004</v>
      </c>
      <c r="I35" s="9">
        <f>+VLOOKUP($A35,'01'!$A$10:$AB$90,9,0)+VLOOKUP($A35,'02'!$A$10:$AB$90,9,0)+VLOOKUP($A35,'03'!$A$10:$AB$90,9,0)+VLOOKUP($A35,'04'!$A$10:$AB$90,9,0)+VLOOKUP($A35,'05'!$A$10:$AB$90,9,0)+VLOOKUP($A35,'06'!$A$10:$AB$90,9,0)+VLOOKUP($A35,'07'!$A$10:$AB$90,9,0)+VLOOKUP($A35,'08'!$A$10:$AB$90,9,0)+VLOOKUP($A35,'09'!$A$10:$AB$90,9,0)+VLOOKUP($A35,'10'!$A$10:$AB$90,9,0)+VLOOKUP($A35,'11'!$A$10:$AB$90,9,0)+VLOOKUP($A35,'12'!$A$10:$AB$90,9,0)</f>
        <v>201.94</v>
      </c>
      <c r="J35" s="23">
        <f>+VLOOKUP($A35,'01'!$A$10:$AB$90,10,0)+VLOOKUP($A35,'02'!$A$10:$AB$90,10,0)+VLOOKUP($A35,'03'!$A$10:$AB$90,10,0)+VLOOKUP($A35,'04'!$A$10:$AB$90,10,0)+VLOOKUP($A35,'05'!$A$10:$AB$90,10,0)+VLOOKUP($A35,'06'!$A$10:$AB$90,10,0)+VLOOKUP($A35,'07'!$A$10:$AB$90,10,0)+VLOOKUP($A35,'08'!$A$10:$AB$90,10,0)+VLOOKUP($A35,'09'!$A$10:$AB$90,10,0)+VLOOKUP($A35,'10'!$A$10:$AB$90,10,0)+VLOOKUP($A35,'11'!$A$10:$AB$90,10,0)+VLOOKUP($A35,'12'!$A$10:$AB$90,10,0)</f>
        <v>218305.33999999997</v>
      </c>
      <c r="K35" s="8">
        <f>+VLOOKUP($A35,'01'!$A$10:$AB$90,11,0)+VLOOKUP($A35,'02'!$A$10:$AB$90,11,0)+VLOOKUP($A35,'03'!$A$10:$AB$90,11,0)+VLOOKUP($A35,'04'!$A$10:$AB$90,11,0)+VLOOKUP($A35,'05'!$A$10:$AB$90,11,0)+VLOOKUP($A35,'06'!$A$10:$AB$90,11,0)+VLOOKUP($A35,'07'!$A$10:$AB$90,11,0)+VLOOKUP($A35,'08'!$A$10:$AB$90,11,0)+VLOOKUP($A35,'09'!$A$10:$AB$90,11,0)+VLOOKUP($A35,'10'!$A$10:$AB$90,11,0)+VLOOKUP($A35,'11'!$A$10:$AB$90,11,0)+VLOOKUP($A35,'12'!$A$10:$AB$90,11,0)</f>
        <v>174644.27000000002</v>
      </c>
      <c r="L35" s="23">
        <f>+VLOOKUP($A35,'01'!$A$10:$AB$90,12,0)+VLOOKUP($A35,'02'!$A$10:$AB$90,12,0)+VLOOKUP($A35,'03'!$A$10:$AB$90,12,0)+VLOOKUP($A35,'04'!$A$10:$AB$90,12,0)+VLOOKUP($A35,'05'!$A$10:$AB$90,12,0)+VLOOKUP($A35,'06'!$A$10:$AB$90,12,0)+VLOOKUP($A35,'07'!$A$10:$AB$90,12,0)+VLOOKUP($A35,'08'!$A$10:$AB$90,12,0)+VLOOKUP($A35,'09'!$A$10:$AB$90,12,0)+VLOOKUP($A35,'10'!$A$10:$AB$90,12,0)+VLOOKUP($A35,'11'!$A$10:$AB$90,12,0)+VLOOKUP($A35,'12'!$A$10:$AB$90,12,0)</f>
        <v>690575.00834634993</v>
      </c>
      <c r="M35" s="8">
        <f>+VLOOKUP($A35,'01'!$A$10:$AB$90,13,0)+VLOOKUP($A35,'02'!$A$10:$AB$90,13,0)+VLOOKUP($A35,'03'!$A$10:$AB$90,13,0)+VLOOKUP($A35,'04'!$A$10:$AB$90,13,0)+VLOOKUP($A35,'05'!$A$10:$AB$90,13,0)+VLOOKUP($A35,'06'!$A$10:$AB$90,13,0)+VLOOKUP($A35,'07'!$A$10:$AB$90,13,0)+VLOOKUP($A35,'08'!$A$10:$AB$90,13,0)+VLOOKUP($A35,'09'!$A$10:$AB$90,13,0)+VLOOKUP($A35,'10'!$A$10:$AB$90,13,0)+VLOOKUP($A35,'11'!$A$10:$AB$90,13,0)+VLOOKUP($A35,'12'!$A$10:$AB$90,13,0)</f>
        <v>545554.25659361645</v>
      </c>
      <c r="N35" s="15"/>
      <c r="O35" s="22"/>
      <c r="P35" s="4"/>
    </row>
    <row r="36" spans="1:16" ht="15" customHeight="1" x14ac:dyDescent="0.25">
      <c r="A36" s="7" t="s">
        <v>33</v>
      </c>
      <c r="B36" s="40">
        <v>0.28599999999999998</v>
      </c>
      <c r="C36" s="23">
        <f>VLOOKUP($A36,'01'!$A$10:$AB$90,3,0)+VLOOKUP($A36,'02'!$A$10:$AB$90,3,0)+VLOOKUP($A36,'03'!$A$10:$AB$90,3,0)+VLOOKUP($A36,'04'!$A$10:$AB$90,3,0)+VLOOKUP($A36,'05'!$A$10:$AB$90,3,0)+VLOOKUP($A36,'06'!$A$10:$AB$90,3,0)+VLOOKUP($A36,'07'!$A$10:$AB$90,3,0)+VLOOKUP($A36,'08'!$A$10:$AB$90,3,0)+VLOOKUP($A36,'09'!$A$10:$AB$90,3,0)+VLOOKUP($A36,'10'!$A$10:$AB$90,3,0)+VLOOKUP($A36,'11'!$A$10:$AB$90,3,0)+VLOOKUP($A36,'12'!$A$10:$AC$90,3,0)</f>
        <v>12622101.339999998</v>
      </c>
      <c r="D36" s="23">
        <f>+VLOOKUP($A36,'01'!$A$10:$AB$90,4,0)+VLOOKUP($A36,'02'!$A$10:$AB$90,4,0)+VLOOKUP($A36,'03'!$A$10:$AB$90,4,0)+VLOOKUP($A36,'04'!$A$10:$AB$90,4,0)+VLOOKUP($A36,'05'!$A$10:$AB$90,4,0)+VLOOKUP($A36,'06'!$A$10:$AB$90,4,0)+VLOOKUP($A36,'07'!$A$10:$AB$90,4,0)+VLOOKUP($A36,'08'!$A$10:$AB$90,4,0)+VLOOKUP($A36,'09'!$A$10:$AB$90,4,0)+VLOOKUP($A36,'10'!$A$10:$AB$90,4,0)+VLOOKUP($A36,'11'!$A$10:$AB$90,4,0)+VLOOKUP($A36,'12'!$A$10:$AC$90,4,0)</f>
        <v>10097681.090000002</v>
      </c>
      <c r="E36" s="23">
        <f>+VLOOKUP($A36,'01'!$A$10:$AB$90,5,0)+VLOOKUP($A36,'02'!$A$10:$AB$90,5,0)+VLOOKUP($A36,'03'!$A$10:$AB$90,5,0)+VLOOKUP($A36,'04'!$A$10:$AB$90,5,0)+VLOOKUP($A36,'05'!$A$10:$AB$90,5,0)+VLOOKUP($A36,'06'!$A$10:$AB$90,5,0)+VLOOKUP($A36,'07'!$A$10:$AB$90,5,0)+VLOOKUP($A36,'08'!$A$10:$AB$90,5,0)+VLOOKUP($A36,'09'!$A$10:$AB$90,5,0)+VLOOKUP($A36,'10'!$A$10:$AB$90,5,0)+VLOOKUP($A36,'11'!$A$10:$AB$90,5,0)+VLOOKUP($A36,'12'!$A$10:$AC$90,5,0)</f>
        <v>143888.1588144</v>
      </c>
      <c r="F36" s="23">
        <f>+VLOOKUP($A36,'01'!$A$10:$AB$90,6,0)+VLOOKUP($A36,'02'!$A$10:$AB$90,6,0)+VLOOKUP($A36,'03'!$A$10:$AB$90,6,0)+VLOOKUP($A36,'04'!$A$10:$AB$90,6,0)+VLOOKUP($A36,'05'!$A$10:$AB$90,6,0)+VLOOKUP($A36,'06'!$A$10:$AB$90,6,0)+VLOOKUP($A36,'07'!$A$10:$AB$90,6,0)+VLOOKUP($A36,'08'!$A$10:$AB$90,6,0)+VLOOKUP($A36,'09'!$A$10:$AB$90,6,0)+VLOOKUP($A36,'10'!$A$10:$AB$90,6,0)+VLOOKUP($A36,'11'!$A$10:$AB$90,6,0)+VLOOKUP($A36,'12'!$A$10:$AC$90,6,0)</f>
        <v>113959.40999999999</v>
      </c>
      <c r="G36" s="23">
        <f>+VLOOKUP($A36,'01'!$A$10:$AB$90,7,0)+VLOOKUP($A36,'02'!$A$10:$AB$90,7,0)+VLOOKUP($A36,'03'!$A$10:$AB$90,7,0)+VLOOKUP($A36,'04'!$A$10:$AB$90,7,0)+VLOOKUP($A36,'05'!$A$10:$AB$90,7,0)+VLOOKUP($A36,'06'!$A$10:$AB$90,7,0)+VLOOKUP($A36,'07'!$A$10:$AB$90,7,0)+VLOOKUP($A36,'08'!$A$10:$AB$90,7,0)+VLOOKUP($A36,'09'!$A$10:$AB$90,7,0)+VLOOKUP($A36,'10'!$A$10:$AB$90,7,0)+VLOOKUP($A36,'11'!$A$10:$AB$90,7,0)+VLOOKUP($A36,'12'!$A$10:$AC$90,7,0)</f>
        <v>1814291.45</v>
      </c>
      <c r="H36" s="8">
        <f>+VLOOKUP($A36,'01'!$A$10:$AB$90,8,0)+VLOOKUP($A36,'02'!$A$10:$AB$90,8,0)+VLOOKUP($A36,'03'!$A$10:$AB$90,8,0)+VLOOKUP($A36,'04'!$A$10:$AB$90,8,0)+VLOOKUP($A36,'05'!$A$10:$AB$90,8,0)+VLOOKUP($A36,'06'!$A$10:$AB$90,8,0)+VLOOKUP($A36,'07'!$A$10:$AB$90,8,0)+VLOOKUP($A36,'08'!$A$10:$AB$90,8,0)+VLOOKUP($A36,'09'!$A$10:$AB$90,8,0)+VLOOKUP($A36,'10'!$A$10:$AB$90,8,0)+VLOOKUP($A36,'11'!$A$10:$AB$90,8,0)+VLOOKUP($A36,'12'!$A$10:$AC$90,8,0)</f>
        <v>1451434.1599999997</v>
      </c>
      <c r="I36" s="9">
        <f>+VLOOKUP($A36,'01'!$A$10:$AB$90,9,0)+VLOOKUP($A36,'02'!$A$10:$AB$90,9,0)+VLOOKUP($A36,'03'!$A$10:$AB$90,9,0)+VLOOKUP($A36,'04'!$A$10:$AB$90,9,0)+VLOOKUP($A36,'05'!$A$10:$AB$90,9,0)+VLOOKUP($A36,'06'!$A$10:$AB$90,9,0)+VLOOKUP($A36,'07'!$A$10:$AB$90,9,0)+VLOOKUP($A36,'08'!$A$10:$AB$90,9,0)+VLOOKUP($A36,'09'!$A$10:$AB$90,9,0)+VLOOKUP($A36,'10'!$A$10:$AB$90,9,0)+VLOOKUP($A36,'11'!$A$10:$AB$90,9,0)+VLOOKUP($A36,'12'!$A$10:$AB$90,9,0)</f>
        <v>181.77</v>
      </c>
      <c r="J36" s="23">
        <f>+VLOOKUP($A36,'01'!$A$10:$AB$90,10,0)+VLOOKUP($A36,'02'!$A$10:$AB$90,10,0)+VLOOKUP($A36,'03'!$A$10:$AB$90,10,0)+VLOOKUP($A36,'04'!$A$10:$AB$90,10,0)+VLOOKUP($A36,'05'!$A$10:$AB$90,10,0)+VLOOKUP($A36,'06'!$A$10:$AB$90,10,0)+VLOOKUP($A36,'07'!$A$10:$AB$90,10,0)+VLOOKUP($A36,'08'!$A$10:$AB$90,10,0)+VLOOKUP($A36,'09'!$A$10:$AB$90,10,0)+VLOOKUP($A36,'10'!$A$10:$AB$90,10,0)+VLOOKUP($A36,'11'!$A$10:$AB$90,10,0)+VLOOKUP($A36,'12'!$A$10:$AB$90,10,0)</f>
        <v>89964.46</v>
      </c>
      <c r="K36" s="8">
        <f>+VLOOKUP($A36,'01'!$A$10:$AB$90,11,0)+VLOOKUP($A36,'02'!$A$10:$AB$90,11,0)+VLOOKUP($A36,'03'!$A$10:$AB$90,11,0)+VLOOKUP($A36,'04'!$A$10:$AB$90,11,0)+VLOOKUP($A36,'05'!$A$10:$AB$90,11,0)+VLOOKUP($A36,'06'!$A$10:$AB$90,11,0)+VLOOKUP($A36,'07'!$A$10:$AB$90,11,0)+VLOOKUP($A36,'08'!$A$10:$AB$90,11,0)+VLOOKUP($A36,'09'!$A$10:$AB$90,11,0)+VLOOKUP($A36,'10'!$A$10:$AB$90,11,0)+VLOOKUP($A36,'11'!$A$10:$AB$90,11,0)+VLOOKUP($A36,'12'!$A$10:$AB$90,11,0)</f>
        <v>71971.570000000007</v>
      </c>
      <c r="L36" s="23">
        <f>+VLOOKUP($A36,'01'!$A$10:$AB$90,12,0)+VLOOKUP($A36,'02'!$A$10:$AB$90,12,0)+VLOOKUP($A36,'03'!$A$10:$AB$90,12,0)+VLOOKUP($A36,'04'!$A$10:$AB$90,12,0)+VLOOKUP($A36,'05'!$A$10:$AB$90,12,0)+VLOOKUP($A36,'06'!$A$10:$AB$90,12,0)+VLOOKUP($A36,'07'!$A$10:$AB$90,12,0)+VLOOKUP($A36,'08'!$A$10:$AB$90,12,0)+VLOOKUP($A36,'09'!$A$10:$AB$90,12,0)+VLOOKUP($A36,'10'!$A$10:$AB$90,12,0)+VLOOKUP($A36,'11'!$A$10:$AB$90,12,0)+VLOOKUP($A36,'12'!$A$10:$AB$90,12,0)</f>
        <v>284588.54810814996</v>
      </c>
      <c r="M36" s="8">
        <f>+VLOOKUP($A36,'01'!$A$10:$AB$90,13,0)+VLOOKUP($A36,'02'!$A$10:$AB$90,13,0)+VLOOKUP($A36,'03'!$A$10:$AB$90,13,0)+VLOOKUP($A36,'04'!$A$10:$AB$90,13,0)+VLOOKUP($A36,'05'!$A$10:$AB$90,13,0)+VLOOKUP($A36,'06'!$A$10:$AB$90,13,0)+VLOOKUP($A36,'07'!$A$10:$AB$90,13,0)+VLOOKUP($A36,'08'!$A$10:$AB$90,13,0)+VLOOKUP($A36,'09'!$A$10:$AB$90,13,0)+VLOOKUP($A36,'10'!$A$10:$AB$90,13,0)+VLOOKUP($A36,'11'!$A$10:$AB$90,13,0)+VLOOKUP($A36,'12'!$A$10:$AB$90,13,0)</f>
        <v>224824.95300543847</v>
      </c>
      <c r="N36" s="15"/>
      <c r="O36" s="22"/>
      <c r="P36" s="4"/>
    </row>
    <row r="37" spans="1:16" ht="15" customHeight="1" x14ac:dyDescent="0.25">
      <c r="A37" s="7" t="s">
        <v>1</v>
      </c>
      <c r="B37" s="40">
        <v>0.438</v>
      </c>
      <c r="C37" s="23">
        <f>VLOOKUP($A37,'01'!$A$10:$AB$90,3,0)+VLOOKUP($A37,'02'!$A$10:$AB$90,3,0)+VLOOKUP($A37,'03'!$A$10:$AB$90,3,0)+VLOOKUP($A37,'04'!$A$10:$AB$90,3,0)+VLOOKUP($A37,'05'!$A$10:$AB$90,3,0)+VLOOKUP($A37,'06'!$A$10:$AB$90,3,0)+VLOOKUP($A37,'07'!$A$10:$AB$90,3,0)+VLOOKUP($A37,'08'!$A$10:$AB$90,3,0)+VLOOKUP($A37,'09'!$A$10:$AB$90,3,0)+VLOOKUP($A37,'10'!$A$10:$AB$90,3,0)+VLOOKUP($A37,'11'!$A$10:$AB$90,3,0)+VLOOKUP($A37,'12'!$A$10:$AC$90,3,0)</f>
        <v>19328648.870000001</v>
      </c>
      <c r="D37" s="23">
        <f>+VLOOKUP($A37,'01'!$A$10:$AB$90,4,0)+VLOOKUP($A37,'02'!$A$10:$AB$90,4,0)+VLOOKUP($A37,'03'!$A$10:$AB$90,4,0)+VLOOKUP($A37,'04'!$A$10:$AB$90,4,0)+VLOOKUP($A37,'05'!$A$10:$AB$90,4,0)+VLOOKUP($A37,'06'!$A$10:$AB$90,4,0)+VLOOKUP($A37,'07'!$A$10:$AB$90,4,0)+VLOOKUP($A37,'08'!$A$10:$AB$90,4,0)+VLOOKUP($A37,'09'!$A$10:$AB$90,4,0)+VLOOKUP($A37,'10'!$A$10:$AB$90,4,0)+VLOOKUP($A37,'11'!$A$10:$AB$90,4,0)+VLOOKUP($A37,'12'!$A$10:$AC$90,4,0)</f>
        <v>15462919.15</v>
      </c>
      <c r="E37" s="23">
        <f>+VLOOKUP($A37,'01'!$A$10:$AB$90,5,0)+VLOOKUP($A37,'02'!$A$10:$AB$90,5,0)+VLOOKUP($A37,'03'!$A$10:$AB$90,5,0)+VLOOKUP($A37,'04'!$A$10:$AB$90,5,0)+VLOOKUP($A37,'05'!$A$10:$AB$90,5,0)+VLOOKUP($A37,'06'!$A$10:$AB$90,5,0)+VLOOKUP($A37,'07'!$A$10:$AB$90,5,0)+VLOOKUP($A37,'08'!$A$10:$AB$90,5,0)+VLOOKUP($A37,'09'!$A$10:$AB$90,5,0)+VLOOKUP($A37,'10'!$A$10:$AB$90,5,0)+VLOOKUP($A37,'11'!$A$10:$AB$90,5,0)+VLOOKUP($A37,'12'!$A$10:$AC$90,5,0)</f>
        <v>220360.18727520001</v>
      </c>
      <c r="F37" s="23">
        <f>+VLOOKUP($A37,'01'!$A$10:$AB$90,6,0)+VLOOKUP($A37,'02'!$A$10:$AB$90,6,0)+VLOOKUP($A37,'03'!$A$10:$AB$90,6,0)+VLOOKUP($A37,'04'!$A$10:$AB$90,6,0)+VLOOKUP($A37,'05'!$A$10:$AB$90,6,0)+VLOOKUP($A37,'06'!$A$10:$AB$90,6,0)+VLOOKUP($A37,'07'!$A$10:$AB$90,6,0)+VLOOKUP($A37,'08'!$A$10:$AB$90,6,0)+VLOOKUP($A37,'09'!$A$10:$AB$90,6,0)+VLOOKUP($A37,'10'!$A$10:$AB$90,6,0)+VLOOKUP($A37,'11'!$A$10:$AB$90,6,0)+VLOOKUP($A37,'12'!$A$10:$AC$90,6,0)</f>
        <v>174525.27000000002</v>
      </c>
      <c r="G37" s="23">
        <f>+VLOOKUP($A37,'01'!$A$10:$AB$90,7,0)+VLOOKUP($A37,'02'!$A$10:$AB$90,7,0)+VLOOKUP($A37,'03'!$A$10:$AB$90,7,0)+VLOOKUP($A37,'04'!$A$10:$AB$90,7,0)+VLOOKUP($A37,'05'!$A$10:$AB$90,7,0)+VLOOKUP($A37,'06'!$A$10:$AB$90,7,0)+VLOOKUP($A37,'07'!$A$10:$AB$90,7,0)+VLOOKUP($A37,'08'!$A$10:$AB$90,7,0)+VLOOKUP($A37,'09'!$A$10:$AB$90,7,0)+VLOOKUP($A37,'10'!$A$10:$AB$90,7,0)+VLOOKUP($A37,'11'!$A$10:$AB$90,7,0)+VLOOKUP($A37,'12'!$A$10:$AC$90,7,0)</f>
        <v>1575184.9300000002</v>
      </c>
      <c r="H37" s="8">
        <f>+VLOOKUP($A37,'01'!$A$10:$AB$90,8,0)+VLOOKUP($A37,'02'!$A$10:$AB$90,8,0)+VLOOKUP($A37,'03'!$A$10:$AB$90,8,0)+VLOOKUP($A37,'04'!$A$10:$AB$90,8,0)+VLOOKUP($A37,'05'!$A$10:$AB$90,8,0)+VLOOKUP($A37,'06'!$A$10:$AB$90,8,0)+VLOOKUP($A37,'07'!$A$10:$AB$90,8,0)+VLOOKUP($A37,'08'!$A$10:$AB$90,8,0)+VLOOKUP($A37,'09'!$A$10:$AB$90,8,0)+VLOOKUP($A37,'10'!$A$10:$AB$90,8,0)+VLOOKUP($A37,'11'!$A$10:$AB$90,8,0)+VLOOKUP($A37,'12'!$A$10:$AC$90,8,0)</f>
        <v>1260148.98</v>
      </c>
      <c r="I37" s="9">
        <f>+VLOOKUP($A37,'01'!$A$10:$AB$90,9,0)+VLOOKUP($A37,'02'!$A$10:$AB$90,9,0)+VLOOKUP($A37,'03'!$A$10:$AB$90,9,0)+VLOOKUP($A37,'04'!$A$10:$AB$90,9,0)+VLOOKUP($A37,'05'!$A$10:$AB$90,9,0)+VLOOKUP($A37,'06'!$A$10:$AB$90,9,0)+VLOOKUP($A37,'07'!$A$10:$AB$90,9,0)+VLOOKUP($A37,'08'!$A$10:$AB$90,9,0)+VLOOKUP($A37,'09'!$A$10:$AB$90,9,0)+VLOOKUP($A37,'10'!$A$10:$AB$90,9,0)+VLOOKUP($A37,'11'!$A$10:$AB$90,9,0)+VLOOKUP($A37,'12'!$A$10:$AB$90,9,0)</f>
        <v>115.54</v>
      </c>
      <c r="J37" s="23">
        <f>+VLOOKUP($A37,'01'!$A$10:$AB$90,10,0)+VLOOKUP($A37,'02'!$A$10:$AB$90,10,0)+VLOOKUP($A37,'03'!$A$10:$AB$90,10,0)+VLOOKUP($A37,'04'!$A$10:$AB$90,10,0)+VLOOKUP($A37,'05'!$A$10:$AB$90,10,0)+VLOOKUP($A37,'06'!$A$10:$AB$90,10,0)+VLOOKUP($A37,'07'!$A$10:$AB$90,10,0)+VLOOKUP($A37,'08'!$A$10:$AB$90,10,0)+VLOOKUP($A37,'09'!$A$10:$AB$90,10,0)+VLOOKUP($A37,'10'!$A$10:$AB$90,10,0)+VLOOKUP($A37,'11'!$A$10:$AB$90,10,0)+VLOOKUP($A37,'12'!$A$10:$AB$90,10,0)</f>
        <v>137777.71</v>
      </c>
      <c r="K37" s="8">
        <f>+VLOOKUP($A37,'01'!$A$10:$AB$90,11,0)+VLOOKUP($A37,'02'!$A$10:$AB$90,11,0)+VLOOKUP($A37,'03'!$A$10:$AB$90,11,0)+VLOOKUP($A37,'04'!$A$10:$AB$90,11,0)+VLOOKUP($A37,'05'!$A$10:$AB$90,11,0)+VLOOKUP($A37,'06'!$A$10:$AB$90,11,0)+VLOOKUP($A37,'07'!$A$10:$AB$90,11,0)+VLOOKUP($A37,'08'!$A$10:$AB$90,11,0)+VLOOKUP($A37,'09'!$A$10:$AB$90,11,0)+VLOOKUP($A37,'10'!$A$10:$AB$90,11,0)+VLOOKUP($A37,'11'!$A$10:$AB$90,11,0)+VLOOKUP($A37,'12'!$A$10:$AB$90,11,0)</f>
        <v>110222.17</v>
      </c>
      <c r="L37" s="23">
        <f>+VLOOKUP($A37,'01'!$A$10:$AB$90,12,0)+VLOOKUP($A37,'02'!$A$10:$AB$90,12,0)+VLOOKUP($A37,'03'!$A$10:$AB$90,12,0)+VLOOKUP($A37,'04'!$A$10:$AB$90,12,0)+VLOOKUP($A37,'05'!$A$10:$AB$90,12,0)+VLOOKUP($A37,'06'!$A$10:$AB$90,12,0)+VLOOKUP($A37,'07'!$A$10:$AB$90,12,0)+VLOOKUP($A37,'08'!$A$10:$AB$90,12,0)+VLOOKUP($A37,'09'!$A$10:$AB$90,12,0)+VLOOKUP($A37,'10'!$A$10:$AB$90,12,0)+VLOOKUP($A37,'11'!$A$10:$AB$90,12,0)+VLOOKUP($A37,'12'!$A$10:$AB$90,12,0)</f>
        <v>435838.40584394999</v>
      </c>
      <c r="M37" s="8">
        <f>+VLOOKUP($A37,'01'!$A$10:$AB$90,13,0)+VLOOKUP($A37,'02'!$A$10:$AB$90,13,0)+VLOOKUP($A37,'03'!$A$10:$AB$90,13,0)+VLOOKUP($A37,'04'!$A$10:$AB$90,13,0)+VLOOKUP($A37,'05'!$A$10:$AB$90,13,0)+VLOOKUP($A37,'06'!$A$10:$AB$90,13,0)+VLOOKUP($A37,'07'!$A$10:$AB$90,13,0)+VLOOKUP($A37,'08'!$A$10:$AB$90,13,0)+VLOOKUP($A37,'09'!$A$10:$AB$90,13,0)+VLOOKUP($A37,'10'!$A$10:$AB$90,13,0)+VLOOKUP($A37,'11'!$A$10:$AB$90,13,0)+VLOOKUP($A37,'12'!$A$10:$AB$90,13,0)</f>
        <v>344312.3406167205</v>
      </c>
      <c r="N37" s="15"/>
      <c r="O37" s="22"/>
      <c r="P37" s="4"/>
    </row>
    <row r="38" spans="1:16" ht="15" customHeight="1" x14ac:dyDescent="0.25">
      <c r="A38" s="7" t="s">
        <v>34</v>
      </c>
      <c r="B38" s="40">
        <v>0.35899999999999999</v>
      </c>
      <c r="C38" s="23">
        <f>VLOOKUP($A38,'01'!$A$10:$AB$90,3,0)+VLOOKUP($A38,'02'!$A$10:$AB$90,3,0)+VLOOKUP($A38,'03'!$A$10:$AB$90,3,0)+VLOOKUP($A38,'04'!$A$10:$AB$90,3,0)+VLOOKUP($A38,'05'!$A$10:$AB$90,3,0)+VLOOKUP($A38,'06'!$A$10:$AB$90,3,0)+VLOOKUP($A38,'07'!$A$10:$AB$90,3,0)+VLOOKUP($A38,'08'!$A$10:$AB$90,3,0)+VLOOKUP($A38,'09'!$A$10:$AB$90,3,0)+VLOOKUP($A38,'10'!$A$10:$AB$90,3,0)+VLOOKUP($A38,'11'!$A$10:$AB$90,3,0)+VLOOKUP($A38,'12'!$A$10:$AC$90,3,0)</f>
        <v>15843312.800000003</v>
      </c>
      <c r="D38" s="23">
        <f>+VLOOKUP($A38,'01'!$A$10:$AB$90,4,0)+VLOOKUP($A38,'02'!$A$10:$AB$90,4,0)+VLOOKUP($A38,'03'!$A$10:$AB$90,4,0)+VLOOKUP($A38,'04'!$A$10:$AB$90,4,0)+VLOOKUP($A38,'05'!$A$10:$AB$90,4,0)+VLOOKUP($A38,'06'!$A$10:$AB$90,4,0)+VLOOKUP($A38,'07'!$A$10:$AB$90,4,0)+VLOOKUP($A38,'08'!$A$10:$AB$90,4,0)+VLOOKUP($A38,'09'!$A$10:$AB$90,4,0)+VLOOKUP($A38,'10'!$A$10:$AB$90,4,0)+VLOOKUP($A38,'11'!$A$10:$AB$90,4,0)+VLOOKUP($A38,'12'!$A$10:$AC$90,4,0)</f>
        <v>12674650.289999999</v>
      </c>
      <c r="E38" s="23">
        <f>+VLOOKUP($A38,'01'!$A$10:$AB$90,5,0)+VLOOKUP($A38,'02'!$A$10:$AB$90,5,0)+VLOOKUP($A38,'03'!$A$10:$AB$90,5,0)+VLOOKUP($A38,'04'!$A$10:$AB$90,5,0)+VLOOKUP($A38,'05'!$A$10:$AB$90,5,0)+VLOOKUP($A38,'06'!$A$10:$AB$90,5,0)+VLOOKUP($A38,'07'!$A$10:$AB$90,5,0)+VLOOKUP($A38,'08'!$A$10:$AB$90,5,0)+VLOOKUP($A38,'09'!$A$10:$AB$90,5,0)+VLOOKUP($A38,'10'!$A$10:$AB$90,5,0)+VLOOKUP($A38,'11'!$A$10:$AB$90,5,0)+VLOOKUP($A38,'12'!$A$10:$AC$90,5,0)</f>
        <v>180614.85669359996</v>
      </c>
      <c r="F38" s="23">
        <f>+VLOOKUP($A38,'01'!$A$10:$AB$90,6,0)+VLOOKUP($A38,'02'!$A$10:$AB$90,6,0)+VLOOKUP($A38,'03'!$A$10:$AB$90,6,0)+VLOOKUP($A38,'04'!$A$10:$AB$90,6,0)+VLOOKUP($A38,'05'!$A$10:$AB$90,6,0)+VLOOKUP($A38,'06'!$A$10:$AB$90,6,0)+VLOOKUP($A38,'07'!$A$10:$AB$90,6,0)+VLOOKUP($A38,'08'!$A$10:$AB$90,6,0)+VLOOKUP($A38,'09'!$A$10:$AB$90,6,0)+VLOOKUP($A38,'10'!$A$10:$AB$90,6,0)+VLOOKUP($A38,'11'!$A$10:$AB$90,6,0)+VLOOKUP($A38,'12'!$A$10:$AC$90,6,0)</f>
        <v>143046.95000000001</v>
      </c>
      <c r="G38" s="23">
        <f>+VLOOKUP($A38,'01'!$A$10:$AB$90,7,0)+VLOOKUP($A38,'02'!$A$10:$AB$90,7,0)+VLOOKUP($A38,'03'!$A$10:$AB$90,7,0)+VLOOKUP($A38,'04'!$A$10:$AB$90,7,0)+VLOOKUP($A38,'05'!$A$10:$AB$90,7,0)+VLOOKUP($A38,'06'!$A$10:$AB$90,7,0)+VLOOKUP($A38,'07'!$A$10:$AB$90,7,0)+VLOOKUP($A38,'08'!$A$10:$AB$90,7,0)+VLOOKUP($A38,'09'!$A$10:$AB$90,7,0)+VLOOKUP($A38,'10'!$A$10:$AB$90,7,0)+VLOOKUP($A38,'11'!$A$10:$AB$90,7,0)+VLOOKUP($A38,'12'!$A$10:$AC$90,7,0)</f>
        <v>4170625.03</v>
      </c>
      <c r="H38" s="8">
        <f>+VLOOKUP($A38,'01'!$A$10:$AB$90,8,0)+VLOOKUP($A38,'02'!$A$10:$AB$90,8,0)+VLOOKUP($A38,'03'!$A$10:$AB$90,8,0)+VLOOKUP($A38,'04'!$A$10:$AB$90,8,0)+VLOOKUP($A38,'05'!$A$10:$AB$90,8,0)+VLOOKUP($A38,'06'!$A$10:$AB$90,8,0)+VLOOKUP($A38,'07'!$A$10:$AB$90,8,0)+VLOOKUP($A38,'08'!$A$10:$AB$90,8,0)+VLOOKUP($A38,'09'!$A$10:$AB$90,8,0)+VLOOKUP($A38,'10'!$A$10:$AB$90,8,0)+VLOOKUP($A38,'11'!$A$10:$AB$90,8,0)+VLOOKUP($A38,'12'!$A$10:$AC$90,8,0)</f>
        <v>3336501.05</v>
      </c>
      <c r="I38" s="9">
        <f>+VLOOKUP($A38,'01'!$A$10:$AB$90,9,0)+VLOOKUP($A38,'02'!$A$10:$AB$90,9,0)+VLOOKUP($A38,'03'!$A$10:$AB$90,9,0)+VLOOKUP($A38,'04'!$A$10:$AB$90,9,0)+VLOOKUP($A38,'05'!$A$10:$AB$90,9,0)+VLOOKUP($A38,'06'!$A$10:$AB$90,9,0)+VLOOKUP($A38,'07'!$A$10:$AB$90,9,0)+VLOOKUP($A38,'08'!$A$10:$AB$90,9,0)+VLOOKUP($A38,'09'!$A$10:$AB$90,9,0)+VLOOKUP($A38,'10'!$A$10:$AB$90,9,0)+VLOOKUP($A38,'11'!$A$10:$AB$90,9,0)+VLOOKUP($A38,'12'!$A$10:$AB$90,9,0)</f>
        <v>246.97</v>
      </c>
      <c r="J38" s="23">
        <f>+VLOOKUP($A38,'01'!$A$10:$AB$90,10,0)+VLOOKUP($A38,'02'!$A$10:$AB$90,10,0)+VLOOKUP($A38,'03'!$A$10:$AB$90,10,0)+VLOOKUP($A38,'04'!$A$10:$AB$90,10,0)+VLOOKUP($A38,'05'!$A$10:$AB$90,10,0)+VLOOKUP($A38,'06'!$A$10:$AB$90,10,0)+VLOOKUP($A38,'07'!$A$10:$AB$90,10,0)+VLOOKUP($A38,'08'!$A$10:$AB$90,10,0)+VLOOKUP($A38,'09'!$A$10:$AB$90,10,0)+VLOOKUP($A38,'10'!$A$10:$AB$90,10,0)+VLOOKUP($A38,'11'!$A$10:$AB$90,10,0)+VLOOKUP($A38,'12'!$A$10:$AB$90,10,0)</f>
        <v>112927.40000000002</v>
      </c>
      <c r="K38" s="8">
        <f>+VLOOKUP($A38,'01'!$A$10:$AB$90,11,0)+VLOOKUP($A38,'02'!$A$10:$AB$90,11,0)+VLOOKUP($A38,'03'!$A$10:$AB$90,11,0)+VLOOKUP($A38,'04'!$A$10:$AB$90,11,0)+VLOOKUP($A38,'05'!$A$10:$AB$90,11,0)+VLOOKUP($A38,'06'!$A$10:$AB$90,11,0)+VLOOKUP($A38,'07'!$A$10:$AB$90,11,0)+VLOOKUP($A38,'08'!$A$10:$AB$90,11,0)+VLOOKUP($A38,'09'!$A$10:$AB$90,11,0)+VLOOKUP($A38,'10'!$A$10:$AB$90,11,0)+VLOOKUP($A38,'11'!$A$10:$AB$90,11,0)+VLOOKUP($A38,'12'!$A$10:$AB$90,11,0)</f>
        <v>90341.930000000008</v>
      </c>
      <c r="L38" s="23">
        <f>+VLOOKUP($A38,'01'!$A$10:$AB$90,12,0)+VLOOKUP($A38,'02'!$A$10:$AB$90,12,0)+VLOOKUP($A38,'03'!$A$10:$AB$90,12,0)+VLOOKUP($A38,'04'!$A$10:$AB$90,12,0)+VLOOKUP($A38,'05'!$A$10:$AB$90,12,0)+VLOOKUP($A38,'06'!$A$10:$AB$90,12,0)+VLOOKUP($A38,'07'!$A$10:$AB$90,12,0)+VLOOKUP($A38,'08'!$A$10:$AB$90,12,0)+VLOOKUP($A38,'09'!$A$10:$AB$90,12,0)+VLOOKUP($A38,'10'!$A$10:$AB$90,12,0)+VLOOKUP($A38,'11'!$A$10:$AB$90,12,0)+VLOOKUP($A38,'12'!$A$10:$AB$90,12,0)</f>
        <v>357228.282415475</v>
      </c>
      <c r="M38" s="8">
        <f>+VLOOKUP($A38,'01'!$A$10:$AB$90,13,0)+VLOOKUP($A38,'02'!$A$10:$AB$90,13,0)+VLOOKUP($A38,'03'!$A$10:$AB$90,13,0)+VLOOKUP($A38,'04'!$A$10:$AB$90,13,0)+VLOOKUP($A38,'05'!$A$10:$AB$90,13,0)+VLOOKUP($A38,'06'!$A$10:$AB$90,13,0)+VLOOKUP($A38,'07'!$A$10:$AB$90,13,0)+VLOOKUP($A38,'08'!$A$10:$AB$90,13,0)+VLOOKUP($A38,'09'!$A$10:$AB$90,13,0)+VLOOKUP($A38,'10'!$A$10:$AB$90,13,0)+VLOOKUP($A38,'11'!$A$10:$AB$90,13,0)+VLOOKUP($A38,'12'!$A$10:$AB$90,13,0)</f>
        <v>282210.34310822521</v>
      </c>
      <c r="N38" s="15"/>
      <c r="O38" s="22"/>
      <c r="P38" s="4"/>
    </row>
    <row r="39" spans="1:16" ht="15" customHeight="1" x14ac:dyDescent="0.25">
      <c r="A39" s="7" t="s">
        <v>35</v>
      </c>
      <c r="B39" s="40">
        <v>0.81200000000000006</v>
      </c>
      <c r="C39" s="23">
        <f>VLOOKUP($A39,'01'!$A$10:$AB$90,3,0)+VLOOKUP($A39,'02'!$A$10:$AB$90,3,0)+VLOOKUP($A39,'03'!$A$10:$AB$90,3,0)+VLOOKUP($A39,'04'!$A$10:$AB$90,3,0)+VLOOKUP($A39,'05'!$A$10:$AB$90,3,0)+VLOOKUP($A39,'06'!$A$10:$AB$90,3,0)+VLOOKUP($A39,'07'!$A$10:$AB$90,3,0)+VLOOKUP($A39,'08'!$A$10:$AB$90,3,0)+VLOOKUP($A39,'09'!$A$10:$AB$90,3,0)+VLOOKUP($A39,'10'!$A$10:$AB$90,3,0)+VLOOKUP($A39,'11'!$A$10:$AB$90,3,0)+VLOOKUP($A39,'12'!$A$10:$AC$90,3,0)</f>
        <v>35836877.420000002</v>
      </c>
      <c r="D39" s="23">
        <f>+VLOOKUP($A39,'01'!$A$10:$AB$90,4,0)+VLOOKUP($A39,'02'!$A$10:$AB$90,4,0)+VLOOKUP($A39,'03'!$A$10:$AB$90,4,0)+VLOOKUP($A39,'04'!$A$10:$AB$90,4,0)+VLOOKUP($A39,'05'!$A$10:$AB$90,4,0)+VLOOKUP($A39,'06'!$A$10:$AB$90,4,0)+VLOOKUP($A39,'07'!$A$10:$AB$90,4,0)+VLOOKUP($A39,'08'!$A$10:$AB$90,4,0)+VLOOKUP($A39,'09'!$A$10:$AB$90,4,0)+VLOOKUP($A39,'10'!$A$10:$AB$90,4,0)+VLOOKUP($A39,'11'!$A$10:$AB$90,4,0)+VLOOKUP($A39,'12'!$A$10:$AC$90,4,0)</f>
        <v>28669502.020000003</v>
      </c>
      <c r="E39" s="23">
        <f>+VLOOKUP($A39,'01'!$A$10:$AB$90,5,0)+VLOOKUP($A39,'02'!$A$10:$AB$90,5,0)+VLOOKUP($A39,'03'!$A$10:$AB$90,5,0)+VLOOKUP($A39,'04'!$A$10:$AB$90,5,0)+VLOOKUP($A39,'05'!$A$10:$AB$90,5,0)+VLOOKUP($A39,'06'!$A$10:$AB$90,5,0)+VLOOKUP($A39,'07'!$A$10:$AB$90,5,0)+VLOOKUP($A39,'08'!$A$10:$AB$90,5,0)+VLOOKUP($A39,'09'!$A$10:$AB$90,5,0)+VLOOKUP($A39,'10'!$A$10:$AB$90,5,0)+VLOOKUP($A39,'11'!$A$10:$AB$90,5,0)+VLOOKUP($A39,'12'!$A$10:$AC$90,5,0)</f>
        <v>408521.62572479999</v>
      </c>
      <c r="F39" s="23">
        <f>+VLOOKUP($A39,'01'!$A$10:$AB$90,6,0)+VLOOKUP($A39,'02'!$A$10:$AB$90,6,0)+VLOOKUP($A39,'03'!$A$10:$AB$90,6,0)+VLOOKUP($A39,'04'!$A$10:$AB$90,6,0)+VLOOKUP($A39,'05'!$A$10:$AB$90,6,0)+VLOOKUP($A39,'06'!$A$10:$AB$90,6,0)+VLOOKUP($A39,'07'!$A$10:$AB$90,6,0)+VLOOKUP($A39,'08'!$A$10:$AB$90,6,0)+VLOOKUP($A39,'09'!$A$10:$AB$90,6,0)+VLOOKUP($A39,'10'!$A$10:$AB$90,6,0)+VLOOKUP($A39,'11'!$A$10:$AB$90,6,0)+VLOOKUP($A39,'12'!$A$10:$AC$90,6,0)</f>
        <v>323549.12</v>
      </c>
      <c r="G39" s="23">
        <f>+VLOOKUP($A39,'01'!$A$10:$AB$90,7,0)+VLOOKUP($A39,'02'!$A$10:$AB$90,7,0)+VLOOKUP($A39,'03'!$A$10:$AB$90,7,0)+VLOOKUP($A39,'04'!$A$10:$AB$90,7,0)+VLOOKUP($A39,'05'!$A$10:$AB$90,7,0)+VLOOKUP($A39,'06'!$A$10:$AB$90,7,0)+VLOOKUP($A39,'07'!$A$10:$AB$90,7,0)+VLOOKUP($A39,'08'!$A$10:$AB$90,7,0)+VLOOKUP($A39,'09'!$A$10:$AB$90,7,0)+VLOOKUP($A39,'10'!$A$10:$AB$90,7,0)+VLOOKUP($A39,'11'!$A$10:$AB$90,7,0)+VLOOKUP($A39,'12'!$A$10:$AC$90,7,0)</f>
        <v>27474260.969999999</v>
      </c>
      <c r="H39" s="8">
        <f>+VLOOKUP($A39,'01'!$A$10:$AB$90,8,0)+VLOOKUP($A39,'02'!$A$10:$AB$90,8,0)+VLOOKUP($A39,'03'!$A$10:$AB$90,8,0)+VLOOKUP($A39,'04'!$A$10:$AB$90,8,0)+VLOOKUP($A39,'05'!$A$10:$AB$90,8,0)+VLOOKUP($A39,'06'!$A$10:$AB$90,8,0)+VLOOKUP($A39,'07'!$A$10:$AB$90,8,0)+VLOOKUP($A39,'08'!$A$10:$AB$90,8,0)+VLOOKUP($A39,'09'!$A$10:$AB$90,8,0)+VLOOKUP($A39,'10'!$A$10:$AB$90,8,0)+VLOOKUP($A39,'11'!$A$10:$AB$90,8,0)+VLOOKUP($A39,'12'!$A$10:$AC$90,8,0)</f>
        <v>21979409.790000003</v>
      </c>
      <c r="I39" s="9">
        <f>+VLOOKUP($A39,'01'!$A$10:$AB$90,9,0)+VLOOKUP($A39,'02'!$A$10:$AB$90,9,0)+VLOOKUP($A39,'03'!$A$10:$AB$90,9,0)+VLOOKUP($A39,'04'!$A$10:$AB$90,9,0)+VLOOKUP($A39,'05'!$A$10:$AB$90,9,0)+VLOOKUP($A39,'06'!$A$10:$AB$90,9,0)+VLOOKUP($A39,'07'!$A$10:$AB$90,9,0)+VLOOKUP($A39,'08'!$A$10:$AB$90,9,0)+VLOOKUP($A39,'09'!$A$10:$AB$90,9,0)+VLOOKUP($A39,'10'!$A$10:$AB$90,9,0)+VLOOKUP($A39,'11'!$A$10:$AB$90,9,0)+VLOOKUP($A39,'12'!$A$10:$AB$90,9,0)</f>
        <v>711.08</v>
      </c>
      <c r="J39" s="23">
        <f>+VLOOKUP($A39,'01'!$A$10:$AB$90,10,0)+VLOOKUP($A39,'02'!$A$10:$AB$90,10,0)+VLOOKUP($A39,'03'!$A$10:$AB$90,10,0)+VLOOKUP($A39,'04'!$A$10:$AB$90,10,0)+VLOOKUP($A39,'05'!$A$10:$AB$90,10,0)+VLOOKUP($A39,'06'!$A$10:$AB$90,10,0)+VLOOKUP($A39,'07'!$A$10:$AB$90,10,0)+VLOOKUP($A39,'08'!$A$10:$AB$90,10,0)+VLOOKUP($A39,'09'!$A$10:$AB$90,10,0)+VLOOKUP($A39,'10'!$A$10:$AB$90,10,0)+VLOOKUP($A39,'11'!$A$10:$AB$90,10,0)+VLOOKUP($A39,'12'!$A$10:$AB$90,10,0)</f>
        <v>255423.52000000002</v>
      </c>
      <c r="K39" s="8">
        <f>+VLOOKUP($A39,'01'!$A$10:$AB$90,11,0)+VLOOKUP($A39,'02'!$A$10:$AB$90,11,0)+VLOOKUP($A39,'03'!$A$10:$AB$90,11,0)+VLOOKUP($A39,'04'!$A$10:$AB$90,11,0)+VLOOKUP($A39,'05'!$A$10:$AB$90,11,0)+VLOOKUP($A39,'06'!$A$10:$AB$90,11,0)+VLOOKUP($A39,'07'!$A$10:$AB$90,11,0)+VLOOKUP($A39,'08'!$A$10:$AB$90,11,0)+VLOOKUP($A39,'09'!$A$10:$AB$90,11,0)+VLOOKUP($A39,'10'!$A$10:$AB$90,11,0)+VLOOKUP($A39,'11'!$A$10:$AB$90,11,0)+VLOOKUP($A39,'12'!$A$10:$AB$90,11,0)</f>
        <v>204338.81000000003</v>
      </c>
      <c r="L39" s="23">
        <f>+VLOOKUP($A39,'01'!$A$10:$AB$90,12,0)+VLOOKUP($A39,'02'!$A$10:$AB$90,12,0)+VLOOKUP($A39,'03'!$A$10:$AB$90,12,0)+VLOOKUP($A39,'04'!$A$10:$AB$90,12,0)+VLOOKUP($A39,'05'!$A$10:$AB$90,12,0)+VLOOKUP($A39,'06'!$A$10:$AB$90,12,0)+VLOOKUP($A39,'07'!$A$10:$AB$90,12,0)+VLOOKUP($A39,'08'!$A$10:$AB$90,12,0)+VLOOKUP($A39,'09'!$A$10:$AB$90,12,0)+VLOOKUP($A39,'10'!$A$10:$AB$90,12,0)+VLOOKUP($A39,'11'!$A$10:$AB$90,12,0)+VLOOKUP($A39,'12'!$A$10:$AB$90,12,0)</f>
        <v>807992.66106229997</v>
      </c>
      <c r="M39" s="8">
        <f>+VLOOKUP($A39,'01'!$A$10:$AB$90,13,0)+VLOOKUP($A39,'02'!$A$10:$AB$90,13,0)+VLOOKUP($A39,'03'!$A$10:$AB$90,13,0)+VLOOKUP($A39,'04'!$A$10:$AB$90,13,0)+VLOOKUP($A39,'05'!$A$10:$AB$90,13,0)+VLOOKUP($A39,'06'!$A$10:$AB$90,13,0)+VLOOKUP($A39,'07'!$A$10:$AB$90,13,0)+VLOOKUP($A39,'08'!$A$10:$AB$90,13,0)+VLOOKUP($A39,'09'!$A$10:$AB$90,13,0)+VLOOKUP($A39,'10'!$A$10:$AB$90,13,0)+VLOOKUP($A39,'11'!$A$10:$AB$90,13,0)+VLOOKUP($A39,'12'!$A$10:$AB$90,13,0)</f>
        <v>638314.202239217</v>
      </c>
      <c r="N39" s="15"/>
      <c r="O39" s="22"/>
      <c r="P39" s="4"/>
    </row>
    <row r="40" spans="1:16" ht="15" customHeight="1" x14ac:dyDescent="0.25">
      <c r="A40" s="7" t="s">
        <v>36</v>
      </c>
      <c r="B40" s="40">
        <v>0.372</v>
      </c>
      <c r="C40" s="23">
        <f>VLOOKUP($A40,'01'!$A$10:$AB$90,3,0)+VLOOKUP($A40,'02'!$A$10:$AB$90,3,0)+VLOOKUP($A40,'03'!$A$10:$AB$90,3,0)+VLOOKUP($A40,'04'!$A$10:$AB$90,3,0)+VLOOKUP($A40,'05'!$A$10:$AB$90,3,0)+VLOOKUP($A40,'06'!$A$10:$AB$90,3,0)+VLOOKUP($A40,'07'!$A$10:$AB$90,3,0)+VLOOKUP($A40,'08'!$A$10:$AB$90,3,0)+VLOOKUP($A40,'09'!$A$10:$AB$90,3,0)+VLOOKUP($A40,'10'!$A$10:$AB$90,3,0)+VLOOKUP($A40,'11'!$A$10:$AB$90,3,0)+VLOOKUP($A40,'12'!$A$10:$AC$90,3,0)</f>
        <v>16415622.83</v>
      </c>
      <c r="D40" s="23">
        <f>+VLOOKUP($A40,'01'!$A$10:$AB$90,4,0)+VLOOKUP($A40,'02'!$A$10:$AB$90,4,0)+VLOOKUP($A40,'03'!$A$10:$AB$90,4,0)+VLOOKUP($A40,'04'!$A$10:$AB$90,4,0)+VLOOKUP($A40,'05'!$A$10:$AB$90,4,0)+VLOOKUP($A40,'06'!$A$10:$AB$90,4,0)+VLOOKUP($A40,'07'!$A$10:$AB$90,4,0)+VLOOKUP($A40,'08'!$A$10:$AB$90,4,0)+VLOOKUP($A40,'09'!$A$10:$AB$90,4,0)+VLOOKUP($A40,'10'!$A$10:$AB$90,4,0)+VLOOKUP($A40,'11'!$A$10:$AB$90,4,0)+VLOOKUP($A40,'12'!$A$10:$AC$90,4,0)</f>
        <v>13132498.309999999</v>
      </c>
      <c r="E40" s="23">
        <f>+VLOOKUP($A40,'01'!$A$10:$AB$90,5,0)+VLOOKUP($A40,'02'!$A$10:$AB$90,5,0)+VLOOKUP($A40,'03'!$A$10:$AB$90,5,0)+VLOOKUP($A40,'04'!$A$10:$AB$90,5,0)+VLOOKUP($A40,'05'!$A$10:$AB$90,5,0)+VLOOKUP($A40,'06'!$A$10:$AB$90,5,0)+VLOOKUP($A40,'07'!$A$10:$AB$90,5,0)+VLOOKUP($A40,'08'!$A$10:$AB$90,5,0)+VLOOKUP($A40,'09'!$A$10:$AB$90,5,0)+VLOOKUP($A40,'10'!$A$10:$AB$90,5,0)+VLOOKUP($A40,'11'!$A$10:$AB$90,5,0)+VLOOKUP($A40,'12'!$A$10:$AC$90,5,0)</f>
        <v>187155.22754879997</v>
      </c>
      <c r="F40" s="23">
        <f>+VLOOKUP($A40,'01'!$A$10:$AB$90,6,0)+VLOOKUP($A40,'02'!$A$10:$AB$90,6,0)+VLOOKUP($A40,'03'!$A$10:$AB$90,6,0)+VLOOKUP($A40,'04'!$A$10:$AB$90,6,0)+VLOOKUP($A40,'05'!$A$10:$AB$90,6,0)+VLOOKUP($A40,'06'!$A$10:$AB$90,6,0)+VLOOKUP($A40,'07'!$A$10:$AB$90,6,0)+VLOOKUP($A40,'08'!$A$10:$AB$90,6,0)+VLOOKUP($A40,'09'!$A$10:$AB$90,6,0)+VLOOKUP($A40,'10'!$A$10:$AB$90,6,0)+VLOOKUP($A40,'11'!$A$10:$AB$90,6,0)+VLOOKUP($A40,'12'!$A$10:$AC$90,6,0)</f>
        <v>148226.91999999998</v>
      </c>
      <c r="G40" s="23">
        <f>+VLOOKUP($A40,'01'!$A$10:$AB$90,7,0)+VLOOKUP($A40,'02'!$A$10:$AB$90,7,0)+VLOOKUP($A40,'03'!$A$10:$AB$90,7,0)+VLOOKUP($A40,'04'!$A$10:$AB$90,7,0)+VLOOKUP($A40,'05'!$A$10:$AB$90,7,0)+VLOOKUP($A40,'06'!$A$10:$AB$90,7,0)+VLOOKUP($A40,'07'!$A$10:$AB$90,7,0)+VLOOKUP($A40,'08'!$A$10:$AB$90,7,0)+VLOOKUP($A40,'09'!$A$10:$AB$90,7,0)+VLOOKUP($A40,'10'!$A$10:$AB$90,7,0)+VLOOKUP($A40,'11'!$A$10:$AB$90,7,0)+VLOOKUP($A40,'12'!$A$10:$AC$90,7,0)</f>
        <v>3570654.54</v>
      </c>
      <c r="H40" s="8">
        <f>+VLOOKUP($A40,'01'!$A$10:$AB$90,8,0)+VLOOKUP($A40,'02'!$A$10:$AB$90,8,0)+VLOOKUP($A40,'03'!$A$10:$AB$90,8,0)+VLOOKUP($A40,'04'!$A$10:$AB$90,8,0)+VLOOKUP($A40,'05'!$A$10:$AB$90,8,0)+VLOOKUP($A40,'06'!$A$10:$AB$90,8,0)+VLOOKUP($A40,'07'!$A$10:$AB$90,8,0)+VLOOKUP($A40,'08'!$A$10:$AB$90,8,0)+VLOOKUP($A40,'09'!$A$10:$AB$90,8,0)+VLOOKUP($A40,'10'!$A$10:$AB$90,8,0)+VLOOKUP($A40,'11'!$A$10:$AB$90,8,0)+VLOOKUP($A40,'12'!$A$10:$AC$90,8,0)</f>
        <v>2856524.6199999996</v>
      </c>
      <c r="I40" s="9">
        <f>+VLOOKUP($A40,'01'!$A$10:$AB$90,9,0)+VLOOKUP($A40,'02'!$A$10:$AB$90,9,0)+VLOOKUP($A40,'03'!$A$10:$AB$90,9,0)+VLOOKUP($A40,'04'!$A$10:$AB$90,9,0)+VLOOKUP($A40,'05'!$A$10:$AB$90,9,0)+VLOOKUP($A40,'06'!$A$10:$AB$90,9,0)+VLOOKUP($A40,'07'!$A$10:$AB$90,9,0)+VLOOKUP($A40,'08'!$A$10:$AB$90,9,0)+VLOOKUP($A40,'09'!$A$10:$AB$90,9,0)+VLOOKUP($A40,'10'!$A$10:$AB$90,9,0)+VLOOKUP($A40,'11'!$A$10:$AB$90,9,0)+VLOOKUP($A40,'12'!$A$10:$AB$90,9,0)</f>
        <v>214.03</v>
      </c>
      <c r="J40" s="23">
        <f>+VLOOKUP($A40,'01'!$A$10:$AB$90,10,0)+VLOOKUP($A40,'02'!$A$10:$AB$90,10,0)+VLOOKUP($A40,'03'!$A$10:$AB$90,10,0)+VLOOKUP($A40,'04'!$A$10:$AB$90,10,0)+VLOOKUP($A40,'05'!$A$10:$AB$90,10,0)+VLOOKUP($A40,'06'!$A$10:$AB$90,10,0)+VLOOKUP($A40,'07'!$A$10:$AB$90,10,0)+VLOOKUP($A40,'08'!$A$10:$AB$90,10,0)+VLOOKUP($A40,'09'!$A$10:$AB$90,10,0)+VLOOKUP($A40,'10'!$A$10:$AB$90,10,0)+VLOOKUP($A40,'11'!$A$10:$AB$90,10,0)+VLOOKUP($A40,'12'!$A$10:$AB$90,10,0)</f>
        <v>117016.70000000001</v>
      </c>
      <c r="K40" s="8">
        <f>+VLOOKUP($A40,'01'!$A$10:$AB$90,11,0)+VLOOKUP($A40,'02'!$A$10:$AB$90,11,0)+VLOOKUP($A40,'03'!$A$10:$AB$90,11,0)+VLOOKUP($A40,'04'!$A$10:$AB$90,11,0)+VLOOKUP($A40,'05'!$A$10:$AB$90,11,0)+VLOOKUP($A40,'06'!$A$10:$AB$90,11,0)+VLOOKUP($A40,'07'!$A$10:$AB$90,11,0)+VLOOKUP($A40,'08'!$A$10:$AB$90,11,0)+VLOOKUP($A40,'09'!$A$10:$AB$90,11,0)+VLOOKUP($A40,'10'!$A$10:$AB$90,11,0)+VLOOKUP($A40,'11'!$A$10:$AB$90,11,0)+VLOOKUP($A40,'12'!$A$10:$AB$90,11,0)</f>
        <v>93613.37</v>
      </c>
      <c r="L40" s="23">
        <f>+VLOOKUP($A40,'01'!$A$10:$AB$90,12,0)+VLOOKUP($A40,'02'!$A$10:$AB$90,12,0)+VLOOKUP($A40,'03'!$A$10:$AB$90,12,0)+VLOOKUP($A40,'04'!$A$10:$AB$90,12,0)+VLOOKUP($A40,'05'!$A$10:$AB$90,12,0)+VLOOKUP($A40,'06'!$A$10:$AB$90,12,0)+VLOOKUP($A40,'07'!$A$10:$AB$90,12,0)+VLOOKUP($A40,'08'!$A$10:$AB$90,12,0)+VLOOKUP($A40,'09'!$A$10:$AB$90,12,0)+VLOOKUP($A40,'10'!$A$10:$AB$90,12,0)+VLOOKUP($A40,'11'!$A$10:$AB$90,12,0)+VLOOKUP($A40,'12'!$A$10:$AB$90,12,0)</f>
        <v>370164.12551129999</v>
      </c>
      <c r="M40" s="8">
        <f>+VLOOKUP($A40,'01'!$A$10:$AB$90,13,0)+VLOOKUP($A40,'02'!$A$10:$AB$90,13,0)+VLOOKUP($A40,'03'!$A$10:$AB$90,13,0)+VLOOKUP($A40,'04'!$A$10:$AB$90,13,0)+VLOOKUP($A40,'05'!$A$10:$AB$90,13,0)+VLOOKUP($A40,'06'!$A$10:$AB$90,13,0)+VLOOKUP($A40,'07'!$A$10:$AB$90,13,0)+VLOOKUP($A40,'08'!$A$10:$AB$90,13,0)+VLOOKUP($A40,'09'!$A$10:$AB$90,13,0)+VLOOKUP($A40,'10'!$A$10:$AB$90,13,0)+VLOOKUP($A40,'11'!$A$10:$AB$90,13,0)+VLOOKUP($A40,'12'!$A$10:$AB$90,13,0)</f>
        <v>292429.659153927</v>
      </c>
      <c r="N40" s="15"/>
      <c r="O40" s="22"/>
      <c r="P40" s="4"/>
    </row>
    <row r="41" spans="1:16" ht="15" customHeight="1" x14ac:dyDescent="0.25">
      <c r="A41" s="7" t="s">
        <v>37</v>
      </c>
      <c r="B41" s="40">
        <v>0.23100000000000001</v>
      </c>
      <c r="C41" s="23">
        <f>VLOOKUP($A41,'01'!$A$10:$AB$90,3,0)+VLOOKUP($A41,'02'!$A$10:$AB$90,3,0)+VLOOKUP($A41,'03'!$A$10:$AB$90,3,0)+VLOOKUP($A41,'04'!$A$10:$AB$90,3,0)+VLOOKUP($A41,'05'!$A$10:$AB$90,3,0)+VLOOKUP($A41,'06'!$A$10:$AB$90,3,0)+VLOOKUP($A41,'07'!$A$10:$AB$90,3,0)+VLOOKUP($A41,'08'!$A$10:$AB$90,3,0)+VLOOKUP($A41,'09'!$A$10:$AB$90,3,0)+VLOOKUP($A41,'10'!$A$10:$AB$90,3,0)+VLOOKUP($A41,'11'!$A$10:$AB$90,3,0)+VLOOKUP($A41,'12'!$A$10:$AC$90,3,0)</f>
        <v>10195263.670000002</v>
      </c>
      <c r="D41" s="23">
        <f>+VLOOKUP($A41,'01'!$A$10:$AB$90,4,0)+VLOOKUP($A41,'02'!$A$10:$AB$90,4,0)+VLOOKUP($A41,'03'!$A$10:$AB$90,4,0)+VLOOKUP($A41,'04'!$A$10:$AB$90,4,0)+VLOOKUP($A41,'05'!$A$10:$AB$90,4,0)+VLOOKUP($A41,'06'!$A$10:$AB$90,4,0)+VLOOKUP($A41,'07'!$A$10:$AB$90,4,0)+VLOOKUP($A41,'08'!$A$10:$AB$90,4,0)+VLOOKUP($A41,'09'!$A$10:$AB$90,4,0)+VLOOKUP($A41,'10'!$A$10:$AB$90,4,0)+VLOOKUP($A41,'11'!$A$10:$AB$90,4,0)+VLOOKUP($A41,'12'!$A$10:$AC$90,4,0)</f>
        <v>8156210.9700000007</v>
      </c>
      <c r="E41" s="23">
        <f>+VLOOKUP($A41,'01'!$A$10:$AB$90,5,0)+VLOOKUP($A41,'02'!$A$10:$AB$90,5,0)+VLOOKUP($A41,'03'!$A$10:$AB$90,5,0)+VLOOKUP($A41,'04'!$A$10:$AB$90,5,0)+VLOOKUP($A41,'05'!$A$10:$AB$90,5,0)+VLOOKUP($A41,'06'!$A$10:$AB$90,5,0)+VLOOKUP($A41,'07'!$A$10:$AB$90,5,0)+VLOOKUP($A41,'08'!$A$10:$AB$90,5,0)+VLOOKUP($A41,'09'!$A$10:$AB$90,5,0)+VLOOKUP($A41,'10'!$A$10:$AB$90,5,0)+VLOOKUP($A41,'11'!$A$10:$AB$90,5,0)+VLOOKUP($A41,'12'!$A$10:$AC$90,5,0)</f>
        <v>116217.3590424</v>
      </c>
      <c r="F41" s="23">
        <f>+VLOOKUP($A41,'01'!$A$10:$AB$90,6,0)+VLOOKUP($A41,'02'!$A$10:$AB$90,6,0)+VLOOKUP($A41,'03'!$A$10:$AB$90,6,0)+VLOOKUP($A41,'04'!$A$10:$AB$90,6,0)+VLOOKUP($A41,'05'!$A$10:$AB$90,6,0)+VLOOKUP($A41,'06'!$A$10:$AB$90,6,0)+VLOOKUP($A41,'07'!$A$10:$AB$90,6,0)+VLOOKUP($A41,'08'!$A$10:$AB$90,6,0)+VLOOKUP($A41,'09'!$A$10:$AB$90,6,0)+VLOOKUP($A41,'10'!$A$10:$AB$90,6,0)+VLOOKUP($A41,'11'!$A$10:$AB$90,6,0)+VLOOKUP($A41,'12'!$A$10:$AC$90,6,0)</f>
        <v>92044.150000000009</v>
      </c>
      <c r="G41" s="23">
        <f>+VLOOKUP($A41,'01'!$A$10:$AB$90,7,0)+VLOOKUP($A41,'02'!$A$10:$AB$90,7,0)+VLOOKUP($A41,'03'!$A$10:$AB$90,7,0)+VLOOKUP($A41,'04'!$A$10:$AB$90,7,0)+VLOOKUP($A41,'05'!$A$10:$AB$90,7,0)+VLOOKUP($A41,'06'!$A$10:$AB$90,7,0)+VLOOKUP($A41,'07'!$A$10:$AB$90,7,0)+VLOOKUP($A41,'08'!$A$10:$AB$90,7,0)+VLOOKUP($A41,'09'!$A$10:$AB$90,7,0)+VLOOKUP($A41,'10'!$A$10:$AB$90,7,0)+VLOOKUP($A41,'11'!$A$10:$AB$90,7,0)+VLOOKUP($A41,'12'!$A$10:$AC$90,7,0)</f>
        <v>1664854.4100000001</v>
      </c>
      <c r="H41" s="8">
        <f>+VLOOKUP($A41,'01'!$A$10:$AB$90,8,0)+VLOOKUP($A41,'02'!$A$10:$AB$90,8,0)+VLOOKUP($A41,'03'!$A$10:$AB$90,8,0)+VLOOKUP($A41,'04'!$A$10:$AB$90,8,0)+VLOOKUP($A41,'05'!$A$10:$AB$90,8,0)+VLOOKUP($A41,'06'!$A$10:$AB$90,8,0)+VLOOKUP($A41,'07'!$A$10:$AB$90,8,0)+VLOOKUP($A41,'08'!$A$10:$AB$90,8,0)+VLOOKUP($A41,'09'!$A$10:$AB$90,8,0)+VLOOKUP($A41,'10'!$A$10:$AB$90,8,0)+VLOOKUP($A41,'11'!$A$10:$AB$90,8,0)+VLOOKUP($A41,'12'!$A$10:$AC$90,8,0)</f>
        <v>1331884.5200000003</v>
      </c>
      <c r="I41" s="9">
        <f>+VLOOKUP($A41,'01'!$A$10:$AB$90,9,0)+VLOOKUP($A41,'02'!$A$10:$AB$90,9,0)+VLOOKUP($A41,'03'!$A$10:$AB$90,9,0)+VLOOKUP($A41,'04'!$A$10:$AB$90,9,0)+VLOOKUP($A41,'05'!$A$10:$AB$90,9,0)+VLOOKUP($A41,'06'!$A$10:$AB$90,9,0)+VLOOKUP($A41,'07'!$A$10:$AB$90,9,0)+VLOOKUP($A41,'08'!$A$10:$AB$90,9,0)+VLOOKUP($A41,'09'!$A$10:$AB$90,9,0)+VLOOKUP($A41,'10'!$A$10:$AB$90,9,0)+VLOOKUP($A41,'11'!$A$10:$AB$90,9,0)+VLOOKUP($A41,'12'!$A$10:$AB$90,9,0)</f>
        <v>114.49</v>
      </c>
      <c r="J41" s="23">
        <f>+VLOOKUP($A41,'01'!$A$10:$AB$90,10,0)+VLOOKUP($A41,'02'!$A$10:$AB$90,10,0)+VLOOKUP($A41,'03'!$A$10:$AB$90,10,0)+VLOOKUP($A41,'04'!$A$10:$AB$90,10,0)+VLOOKUP($A41,'05'!$A$10:$AB$90,10,0)+VLOOKUP($A41,'06'!$A$10:$AB$90,10,0)+VLOOKUP($A41,'07'!$A$10:$AB$90,10,0)+VLOOKUP($A41,'08'!$A$10:$AB$90,10,0)+VLOOKUP($A41,'09'!$A$10:$AB$90,10,0)+VLOOKUP($A41,'10'!$A$10:$AB$90,10,0)+VLOOKUP($A41,'11'!$A$10:$AB$90,10,0)+VLOOKUP($A41,'12'!$A$10:$AB$90,10,0)</f>
        <v>72663.570000000007</v>
      </c>
      <c r="K41" s="8">
        <f>+VLOOKUP($A41,'01'!$A$10:$AB$90,11,0)+VLOOKUP($A41,'02'!$A$10:$AB$90,11,0)+VLOOKUP($A41,'03'!$A$10:$AB$90,11,0)+VLOOKUP($A41,'04'!$A$10:$AB$90,11,0)+VLOOKUP($A41,'05'!$A$10:$AB$90,11,0)+VLOOKUP($A41,'06'!$A$10:$AB$90,11,0)+VLOOKUP($A41,'07'!$A$10:$AB$90,11,0)+VLOOKUP($A41,'08'!$A$10:$AB$90,11,0)+VLOOKUP($A41,'09'!$A$10:$AB$90,11,0)+VLOOKUP($A41,'10'!$A$10:$AB$90,11,0)+VLOOKUP($A41,'11'!$A$10:$AB$90,11,0)+VLOOKUP($A41,'12'!$A$10:$AB$90,11,0)</f>
        <v>58130.87</v>
      </c>
      <c r="L41" s="23">
        <f>+VLOOKUP($A41,'01'!$A$10:$AB$90,12,0)+VLOOKUP($A41,'02'!$A$10:$AB$90,12,0)+VLOOKUP($A41,'03'!$A$10:$AB$90,12,0)+VLOOKUP($A41,'04'!$A$10:$AB$90,12,0)+VLOOKUP($A41,'05'!$A$10:$AB$90,12,0)+VLOOKUP($A41,'06'!$A$10:$AB$90,12,0)+VLOOKUP($A41,'07'!$A$10:$AB$90,12,0)+VLOOKUP($A41,'08'!$A$10:$AB$90,12,0)+VLOOKUP($A41,'09'!$A$10:$AB$90,12,0)+VLOOKUP($A41,'10'!$A$10:$AB$90,12,0)+VLOOKUP($A41,'11'!$A$10:$AB$90,12,0)+VLOOKUP($A41,'12'!$A$10:$AB$90,12,0)</f>
        <v>229859.981164275</v>
      </c>
      <c r="M41" s="8">
        <f>+VLOOKUP($A41,'01'!$A$10:$AB$90,13,0)+VLOOKUP($A41,'02'!$A$10:$AB$90,13,0)+VLOOKUP($A41,'03'!$A$10:$AB$90,13,0)+VLOOKUP($A41,'04'!$A$10:$AB$90,13,0)+VLOOKUP($A41,'05'!$A$10:$AB$90,13,0)+VLOOKUP($A41,'06'!$A$10:$AB$90,13,0)+VLOOKUP($A41,'07'!$A$10:$AB$90,13,0)+VLOOKUP($A41,'08'!$A$10:$AB$90,13,0)+VLOOKUP($A41,'09'!$A$10:$AB$90,13,0)+VLOOKUP($A41,'10'!$A$10:$AB$90,13,0)+VLOOKUP($A41,'11'!$A$10:$AB$90,13,0)+VLOOKUP($A41,'12'!$A$10:$AB$90,13,0)</f>
        <v>181589.38511977723</v>
      </c>
      <c r="N41" s="15"/>
      <c r="O41" s="22"/>
      <c r="P41" s="4"/>
    </row>
    <row r="42" spans="1:16" ht="15" customHeight="1" x14ac:dyDescent="0.25">
      <c r="A42" s="7" t="s">
        <v>38</v>
      </c>
      <c r="B42" s="40">
        <v>0.24299999999999999</v>
      </c>
      <c r="C42" s="23">
        <f>VLOOKUP($A42,'01'!$A$10:$AB$90,3,0)+VLOOKUP($A42,'02'!$A$10:$AB$90,3,0)+VLOOKUP($A42,'03'!$A$10:$AB$90,3,0)+VLOOKUP($A42,'04'!$A$10:$AB$90,3,0)+VLOOKUP($A42,'05'!$A$10:$AB$90,3,0)+VLOOKUP($A42,'06'!$A$10:$AB$90,3,0)+VLOOKUP($A42,'07'!$A$10:$AB$90,3,0)+VLOOKUP($A42,'08'!$A$10:$AB$90,3,0)+VLOOKUP($A42,'09'!$A$10:$AB$90,3,0)+VLOOKUP($A42,'10'!$A$10:$AB$90,3,0)+VLOOKUP($A42,'11'!$A$10:$AB$90,3,0)+VLOOKUP($A42,'12'!$A$10:$AC$90,3,0)</f>
        <v>10723753.98</v>
      </c>
      <c r="D42" s="23">
        <f>+VLOOKUP($A42,'01'!$A$10:$AB$90,4,0)+VLOOKUP($A42,'02'!$A$10:$AB$90,4,0)+VLOOKUP($A42,'03'!$A$10:$AB$90,4,0)+VLOOKUP($A42,'04'!$A$10:$AB$90,4,0)+VLOOKUP($A42,'05'!$A$10:$AB$90,4,0)+VLOOKUP($A42,'06'!$A$10:$AB$90,4,0)+VLOOKUP($A42,'07'!$A$10:$AB$90,4,0)+VLOOKUP($A42,'08'!$A$10:$AB$90,4,0)+VLOOKUP($A42,'09'!$A$10:$AB$90,4,0)+VLOOKUP($A42,'10'!$A$10:$AB$90,4,0)+VLOOKUP($A42,'11'!$A$10:$AB$90,4,0)+VLOOKUP($A42,'12'!$A$10:$AC$90,4,0)</f>
        <v>8579003.2000000011</v>
      </c>
      <c r="E42" s="23">
        <f>+VLOOKUP($A42,'01'!$A$10:$AB$90,5,0)+VLOOKUP($A42,'02'!$A$10:$AB$90,5,0)+VLOOKUP($A42,'03'!$A$10:$AB$90,5,0)+VLOOKUP($A42,'04'!$A$10:$AB$90,5,0)+VLOOKUP($A42,'05'!$A$10:$AB$90,5,0)+VLOOKUP($A42,'06'!$A$10:$AB$90,5,0)+VLOOKUP($A42,'07'!$A$10:$AB$90,5,0)+VLOOKUP($A42,'08'!$A$10:$AB$90,5,0)+VLOOKUP($A42,'09'!$A$10:$AB$90,5,0)+VLOOKUP($A42,'10'!$A$10:$AB$90,5,0)+VLOOKUP($A42,'11'!$A$10:$AB$90,5,0)+VLOOKUP($A42,'12'!$A$10:$AC$90,5,0)</f>
        <v>122254.62444720001</v>
      </c>
      <c r="F42" s="23">
        <f>+VLOOKUP($A42,'01'!$A$10:$AB$90,6,0)+VLOOKUP($A42,'02'!$A$10:$AB$90,6,0)+VLOOKUP($A42,'03'!$A$10:$AB$90,6,0)+VLOOKUP($A42,'04'!$A$10:$AB$90,6,0)+VLOOKUP($A42,'05'!$A$10:$AB$90,6,0)+VLOOKUP($A42,'06'!$A$10:$AB$90,6,0)+VLOOKUP($A42,'07'!$A$10:$AB$90,6,0)+VLOOKUP($A42,'08'!$A$10:$AB$90,6,0)+VLOOKUP($A42,'09'!$A$10:$AB$90,6,0)+VLOOKUP($A42,'10'!$A$10:$AB$90,6,0)+VLOOKUP($A42,'11'!$A$10:$AB$90,6,0)+VLOOKUP($A42,'12'!$A$10:$AC$90,6,0)</f>
        <v>96825.680000000008</v>
      </c>
      <c r="G42" s="23">
        <f>+VLOOKUP($A42,'01'!$A$10:$AB$90,7,0)+VLOOKUP($A42,'02'!$A$10:$AB$90,7,0)+VLOOKUP($A42,'03'!$A$10:$AB$90,7,0)+VLOOKUP($A42,'04'!$A$10:$AB$90,7,0)+VLOOKUP($A42,'05'!$A$10:$AB$90,7,0)+VLOOKUP($A42,'06'!$A$10:$AB$90,7,0)+VLOOKUP($A42,'07'!$A$10:$AB$90,7,0)+VLOOKUP($A42,'08'!$A$10:$AB$90,7,0)+VLOOKUP($A42,'09'!$A$10:$AB$90,7,0)+VLOOKUP($A42,'10'!$A$10:$AB$90,7,0)+VLOOKUP($A42,'11'!$A$10:$AB$90,7,0)+VLOOKUP($A42,'12'!$A$10:$AC$90,7,0)</f>
        <v>759935.65000000014</v>
      </c>
      <c r="H42" s="8">
        <f>+VLOOKUP($A42,'01'!$A$10:$AB$90,8,0)+VLOOKUP($A42,'02'!$A$10:$AB$90,8,0)+VLOOKUP($A42,'03'!$A$10:$AB$90,8,0)+VLOOKUP($A42,'04'!$A$10:$AB$90,8,0)+VLOOKUP($A42,'05'!$A$10:$AB$90,8,0)+VLOOKUP($A42,'06'!$A$10:$AB$90,8,0)+VLOOKUP($A42,'07'!$A$10:$AB$90,8,0)+VLOOKUP($A42,'08'!$A$10:$AB$90,8,0)+VLOOKUP($A42,'09'!$A$10:$AB$90,8,0)+VLOOKUP($A42,'10'!$A$10:$AB$90,8,0)+VLOOKUP($A42,'11'!$A$10:$AB$90,8,0)+VLOOKUP($A42,'12'!$A$10:$AC$90,8,0)</f>
        <v>607949.54999999993</v>
      </c>
      <c r="I42" s="9">
        <f>+VLOOKUP($A42,'01'!$A$10:$AB$90,9,0)+VLOOKUP($A42,'02'!$A$10:$AB$90,9,0)+VLOOKUP($A42,'03'!$A$10:$AB$90,9,0)+VLOOKUP($A42,'04'!$A$10:$AB$90,9,0)+VLOOKUP($A42,'05'!$A$10:$AB$90,9,0)+VLOOKUP($A42,'06'!$A$10:$AB$90,9,0)+VLOOKUP($A42,'07'!$A$10:$AB$90,9,0)+VLOOKUP($A42,'08'!$A$10:$AB$90,9,0)+VLOOKUP($A42,'09'!$A$10:$AB$90,9,0)+VLOOKUP($A42,'10'!$A$10:$AB$90,9,0)+VLOOKUP($A42,'11'!$A$10:$AB$90,9,0)+VLOOKUP($A42,'12'!$A$10:$AB$90,9,0)</f>
        <v>83.78</v>
      </c>
      <c r="J42" s="23">
        <f>+VLOOKUP($A42,'01'!$A$10:$AB$90,10,0)+VLOOKUP($A42,'02'!$A$10:$AB$90,10,0)+VLOOKUP($A42,'03'!$A$10:$AB$90,10,0)+VLOOKUP($A42,'04'!$A$10:$AB$90,10,0)+VLOOKUP($A42,'05'!$A$10:$AB$90,10,0)+VLOOKUP($A42,'06'!$A$10:$AB$90,10,0)+VLOOKUP($A42,'07'!$A$10:$AB$90,10,0)+VLOOKUP($A42,'08'!$A$10:$AB$90,10,0)+VLOOKUP($A42,'09'!$A$10:$AB$90,10,0)+VLOOKUP($A42,'10'!$A$10:$AB$90,10,0)+VLOOKUP($A42,'11'!$A$10:$AB$90,10,0)+VLOOKUP($A42,'12'!$A$10:$AB$90,10,0)</f>
        <v>76438.33</v>
      </c>
      <c r="K42" s="8">
        <f>+VLOOKUP($A42,'01'!$A$10:$AB$90,11,0)+VLOOKUP($A42,'02'!$A$10:$AB$90,11,0)+VLOOKUP($A42,'03'!$A$10:$AB$90,11,0)+VLOOKUP($A42,'04'!$A$10:$AB$90,11,0)+VLOOKUP($A42,'05'!$A$10:$AB$90,11,0)+VLOOKUP($A42,'06'!$A$10:$AB$90,11,0)+VLOOKUP($A42,'07'!$A$10:$AB$90,11,0)+VLOOKUP($A42,'08'!$A$10:$AB$90,11,0)+VLOOKUP($A42,'09'!$A$10:$AB$90,11,0)+VLOOKUP($A42,'10'!$A$10:$AB$90,11,0)+VLOOKUP($A42,'11'!$A$10:$AB$90,11,0)+VLOOKUP($A42,'12'!$A$10:$AB$90,11,0)</f>
        <v>61150.67</v>
      </c>
      <c r="L42" s="23">
        <f>+VLOOKUP($A42,'01'!$A$10:$AB$90,12,0)+VLOOKUP($A42,'02'!$A$10:$AB$90,12,0)+VLOOKUP($A42,'03'!$A$10:$AB$90,12,0)+VLOOKUP($A42,'04'!$A$10:$AB$90,12,0)+VLOOKUP($A42,'05'!$A$10:$AB$90,12,0)+VLOOKUP($A42,'06'!$A$10:$AB$90,12,0)+VLOOKUP($A42,'07'!$A$10:$AB$90,12,0)+VLOOKUP($A42,'08'!$A$10:$AB$90,12,0)+VLOOKUP($A42,'09'!$A$10:$AB$90,12,0)+VLOOKUP($A42,'10'!$A$10:$AB$90,12,0)+VLOOKUP($A42,'11'!$A$10:$AB$90,12,0)+VLOOKUP($A42,'12'!$A$10:$AB$90,12,0)</f>
        <v>241800.759406575</v>
      </c>
      <c r="M42" s="8">
        <f>+VLOOKUP($A42,'01'!$A$10:$AB$90,13,0)+VLOOKUP($A42,'02'!$A$10:$AB$90,13,0)+VLOOKUP($A42,'03'!$A$10:$AB$90,13,0)+VLOOKUP($A42,'04'!$A$10:$AB$90,13,0)+VLOOKUP($A42,'05'!$A$10:$AB$90,13,0)+VLOOKUP($A42,'06'!$A$10:$AB$90,13,0)+VLOOKUP($A42,'07'!$A$10:$AB$90,13,0)+VLOOKUP($A42,'08'!$A$10:$AB$90,13,0)+VLOOKUP($A42,'09'!$A$10:$AB$90,13,0)+VLOOKUP($A42,'10'!$A$10:$AB$90,13,0)+VLOOKUP($A42,'11'!$A$10:$AB$90,13,0)+VLOOKUP($A42,'12'!$A$10:$AB$90,13,0)</f>
        <v>191022.59993119427</v>
      </c>
      <c r="N42" s="15"/>
      <c r="O42" s="22"/>
      <c r="P42" s="4"/>
    </row>
    <row r="43" spans="1:16" ht="15" customHeight="1" x14ac:dyDescent="0.25">
      <c r="A43" s="7" t="s">
        <v>39</v>
      </c>
      <c r="B43" s="40">
        <v>0.315</v>
      </c>
      <c r="C43" s="23">
        <f>VLOOKUP($A43,'01'!$A$10:$AB$90,3,0)+VLOOKUP($A43,'02'!$A$10:$AB$90,3,0)+VLOOKUP($A43,'03'!$A$10:$AB$90,3,0)+VLOOKUP($A43,'04'!$A$10:$AB$90,3,0)+VLOOKUP($A43,'05'!$A$10:$AB$90,3,0)+VLOOKUP($A43,'06'!$A$10:$AB$90,3,0)+VLOOKUP($A43,'07'!$A$10:$AB$90,3,0)+VLOOKUP($A43,'08'!$A$10:$AB$90,3,0)+VLOOKUP($A43,'09'!$A$10:$AB$90,3,0)+VLOOKUP($A43,'10'!$A$10:$AB$90,3,0)+VLOOKUP($A43,'11'!$A$10:$AB$90,3,0)+VLOOKUP($A43,'12'!$A$10:$AC$90,3,0)</f>
        <v>13901939.33</v>
      </c>
      <c r="D43" s="23">
        <f>+VLOOKUP($A43,'01'!$A$10:$AB$90,4,0)+VLOOKUP($A43,'02'!$A$10:$AB$90,4,0)+VLOOKUP($A43,'03'!$A$10:$AB$90,4,0)+VLOOKUP($A43,'04'!$A$10:$AB$90,4,0)+VLOOKUP($A43,'05'!$A$10:$AB$90,4,0)+VLOOKUP($A43,'06'!$A$10:$AB$90,4,0)+VLOOKUP($A43,'07'!$A$10:$AB$90,4,0)+VLOOKUP($A43,'08'!$A$10:$AB$90,4,0)+VLOOKUP($A43,'09'!$A$10:$AB$90,4,0)+VLOOKUP($A43,'10'!$A$10:$AB$90,4,0)+VLOOKUP($A43,'11'!$A$10:$AB$90,4,0)+VLOOKUP($A43,'12'!$A$10:$AC$90,4,0)</f>
        <v>11121551.359999999</v>
      </c>
      <c r="E43" s="23">
        <f>+VLOOKUP($A43,'01'!$A$10:$AB$90,5,0)+VLOOKUP($A43,'02'!$A$10:$AB$90,5,0)+VLOOKUP($A43,'03'!$A$10:$AB$90,5,0)+VLOOKUP($A43,'04'!$A$10:$AB$90,5,0)+VLOOKUP($A43,'05'!$A$10:$AB$90,5,0)+VLOOKUP($A43,'06'!$A$10:$AB$90,5,0)+VLOOKUP($A43,'07'!$A$10:$AB$90,5,0)+VLOOKUP($A43,'08'!$A$10:$AB$90,5,0)+VLOOKUP($A43,'09'!$A$10:$AB$90,5,0)+VLOOKUP($A43,'10'!$A$10:$AB$90,5,0)+VLOOKUP($A43,'11'!$A$10:$AB$90,5,0)+VLOOKUP($A43,'12'!$A$10:$AC$90,5,0)</f>
        <v>158478.21687600002</v>
      </c>
      <c r="F43" s="23">
        <f>+VLOOKUP($A43,'01'!$A$10:$AB$90,6,0)+VLOOKUP($A43,'02'!$A$10:$AB$90,6,0)+VLOOKUP($A43,'03'!$A$10:$AB$90,6,0)+VLOOKUP($A43,'04'!$A$10:$AB$90,6,0)+VLOOKUP($A43,'05'!$A$10:$AB$90,6,0)+VLOOKUP($A43,'06'!$A$10:$AB$90,6,0)+VLOOKUP($A43,'07'!$A$10:$AB$90,6,0)+VLOOKUP($A43,'08'!$A$10:$AB$90,6,0)+VLOOKUP($A43,'09'!$A$10:$AB$90,6,0)+VLOOKUP($A43,'10'!$A$10:$AB$90,6,0)+VLOOKUP($A43,'11'!$A$10:$AB$90,6,0)+VLOOKUP($A43,'12'!$A$10:$AC$90,6,0)</f>
        <v>125514.73000000001</v>
      </c>
      <c r="G43" s="23">
        <f>+VLOOKUP($A43,'01'!$A$10:$AB$90,7,0)+VLOOKUP($A43,'02'!$A$10:$AB$90,7,0)+VLOOKUP($A43,'03'!$A$10:$AB$90,7,0)+VLOOKUP($A43,'04'!$A$10:$AB$90,7,0)+VLOOKUP($A43,'05'!$A$10:$AB$90,7,0)+VLOOKUP($A43,'06'!$A$10:$AB$90,7,0)+VLOOKUP($A43,'07'!$A$10:$AB$90,7,0)+VLOOKUP($A43,'08'!$A$10:$AB$90,7,0)+VLOOKUP($A43,'09'!$A$10:$AB$90,7,0)+VLOOKUP($A43,'10'!$A$10:$AB$90,7,0)+VLOOKUP($A43,'11'!$A$10:$AB$90,7,0)+VLOOKUP($A43,'12'!$A$10:$AC$90,7,0)</f>
        <v>3182800.9599999995</v>
      </c>
      <c r="H43" s="8">
        <f>+VLOOKUP($A43,'01'!$A$10:$AB$90,8,0)+VLOOKUP($A43,'02'!$A$10:$AB$90,8,0)+VLOOKUP($A43,'03'!$A$10:$AB$90,8,0)+VLOOKUP($A43,'04'!$A$10:$AB$90,8,0)+VLOOKUP($A43,'05'!$A$10:$AB$90,8,0)+VLOOKUP($A43,'06'!$A$10:$AB$90,8,0)+VLOOKUP($A43,'07'!$A$10:$AB$90,8,0)+VLOOKUP($A43,'08'!$A$10:$AB$90,8,0)+VLOOKUP($A43,'09'!$A$10:$AB$90,8,0)+VLOOKUP($A43,'10'!$A$10:$AB$90,8,0)+VLOOKUP($A43,'11'!$A$10:$AB$90,8,0)+VLOOKUP($A43,'12'!$A$10:$AC$90,8,0)</f>
        <v>2546241.73</v>
      </c>
      <c r="I43" s="9">
        <f>+VLOOKUP($A43,'01'!$A$10:$AB$90,9,0)+VLOOKUP($A43,'02'!$A$10:$AB$90,9,0)+VLOOKUP($A43,'03'!$A$10:$AB$90,9,0)+VLOOKUP($A43,'04'!$A$10:$AB$90,9,0)+VLOOKUP($A43,'05'!$A$10:$AB$90,9,0)+VLOOKUP($A43,'06'!$A$10:$AB$90,9,0)+VLOOKUP($A43,'07'!$A$10:$AB$90,9,0)+VLOOKUP($A43,'08'!$A$10:$AB$90,9,0)+VLOOKUP($A43,'09'!$A$10:$AB$90,9,0)+VLOOKUP($A43,'10'!$A$10:$AB$90,9,0)+VLOOKUP($A43,'11'!$A$10:$AB$90,9,0)+VLOOKUP($A43,'12'!$A$10:$AB$90,9,0)</f>
        <v>137.72</v>
      </c>
      <c r="J43" s="23">
        <f>+VLOOKUP($A43,'01'!$A$10:$AB$90,10,0)+VLOOKUP($A43,'02'!$A$10:$AB$90,10,0)+VLOOKUP($A43,'03'!$A$10:$AB$90,10,0)+VLOOKUP($A43,'04'!$A$10:$AB$90,10,0)+VLOOKUP($A43,'05'!$A$10:$AB$90,10,0)+VLOOKUP($A43,'06'!$A$10:$AB$90,10,0)+VLOOKUP($A43,'07'!$A$10:$AB$90,10,0)+VLOOKUP($A43,'08'!$A$10:$AB$90,10,0)+VLOOKUP($A43,'09'!$A$10:$AB$90,10,0)+VLOOKUP($A43,'10'!$A$10:$AB$90,10,0)+VLOOKUP($A43,'11'!$A$10:$AB$90,10,0)+VLOOKUP($A43,'12'!$A$10:$AB$90,10,0)</f>
        <v>99086.73000000001</v>
      </c>
      <c r="K43" s="8">
        <f>+VLOOKUP($A43,'01'!$A$10:$AB$90,11,0)+VLOOKUP($A43,'02'!$A$10:$AB$90,11,0)+VLOOKUP($A43,'03'!$A$10:$AB$90,11,0)+VLOOKUP($A43,'04'!$A$10:$AB$90,11,0)+VLOOKUP($A43,'05'!$A$10:$AB$90,11,0)+VLOOKUP($A43,'06'!$A$10:$AB$90,11,0)+VLOOKUP($A43,'07'!$A$10:$AB$90,11,0)+VLOOKUP($A43,'08'!$A$10:$AB$90,11,0)+VLOOKUP($A43,'09'!$A$10:$AB$90,11,0)+VLOOKUP($A43,'10'!$A$10:$AB$90,11,0)+VLOOKUP($A43,'11'!$A$10:$AB$90,11,0)+VLOOKUP($A43,'12'!$A$10:$AB$90,11,0)</f>
        <v>79269.37999999999</v>
      </c>
      <c r="L43" s="23">
        <f>+VLOOKUP($A43,'01'!$A$10:$AB$90,12,0)+VLOOKUP($A43,'02'!$A$10:$AB$90,12,0)+VLOOKUP($A43,'03'!$A$10:$AB$90,12,0)+VLOOKUP($A43,'04'!$A$10:$AB$90,12,0)+VLOOKUP($A43,'05'!$A$10:$AB$90,12,0)+VLOOKUP($A43,'06'!$A$10:$AB$90,12,0)+VLOOKUP($A43,'07'!$A$10:$AB$90,12,0)+VLOOKUP($A43,'08'!$A$10:$AB$90,12,0)+VLOOKUP($A43,'09'!$A$10:$AB$90,12,0)+VLOOKUP($A43,'10'!$A$10:$AB$90,12,0)+VLOOKUP($A43,'11'!$A$10:$AB$90,12,0)+VLOOKUP($A43,'12'!$A$10:$AB$90,12,0)</f>
        <v>313445.42886037502</v>
      </c>
      <c r="M43" s="8">
        <f>+VLOOKUP($A43,'01'!$A$10:$AB$90,13,0)+VLOOKUP($A43,'02'!$A$10:$AB$90,13,0)+VLOOKUP($A43,'03'!$A$10:$AB$90,13,0)+VLOOKUP($A43,'04'!$A$10:$AB$90,13,0)+VLOOKUP($A43,'05'!$A$10:$AB$90,13,0)+VLOOKUP($A43,'06'!$A$10:$AB$90,13,0)+VLOOKUP($A43,'07'!$A$10:$AB$90,13,0)+VLOOKUP($A43,'08'!$A$10:$AB$90,13,0)+VLOOKUP($A43,'09'!$A$10:$AB$90,13,0)+VLOOKUP($A43,'10'!$A$10:$AB$90,13,0)+VLOOKUP($A43,'11'!$A$10:$AB$90,13,0)+VLOOKUP($A43,'12'!$A$10:$AB$90,13,0)</f>
        <v>247621.88879969629</v>
      </c>
      <c r="N43" s="15"/>
      <c r="O43" s="22"/>
      <c r="P43" s="4"/>
    </row>
    <row r="44" spans="1:16" ht="15" customHeight="1" x14ac:dyDescent="0.25">
      <c r="A44" s="7" t="s">
        <v>40</v>
      </c>
      <c r="B44" s="40">
        <v>0.29899999999999999</v>
      </c>
      <c r="C44" s="23">
        <f>VLOOKUP($A44,'01'!$A$10:$AB$90,3,0)+VLOOKUP($A44,'02'!$A$10:$AB$90,3,0)+VLOOKUP($A44,'03'!$A$10:$AB$90,3,0)+VLOOKUP($A44,'04'!$A$10:$AB$90,3,0)+VLOOKUP($A44,'05'!$A$10:$AB$90,3,0)+VLOOKUP($A44,'06'!$A$10:$AB$90,3,0)+VLOOKUP($A44,'07'!$A$10:$AB$90,3,0)+VLOOKUP($A44,'08'!$A$10:$AB$90,3,0)+VLOOKUP($A44,'09'!$A$10:$AB$90,3,0)+VLOOKUP($A44,'10'!$A$10:$AB$90,3,0)+VLOOKUP($A44,'11'!$A$10:$AB$90,3,0)+VLOOKUP($A44,'12'!$A$10:$AC$90,3,0)</f>
        <v>13195169.98</v>
      </c>
      <c r="D44" s="23">
        <f>+VLOOKUP($A44,'01'!$A$10:$AB$90,4,0)+VLOOKUP($A44,'02'!$A$10:$AB$90,4,0)+VLOOKUP($A44,'03'!$A$10:$AB$90,4,0)+VLOOKUP($A44,'04'!$A$10:$AB$90,4,0)+VLOOKUP($A44,'05'!$A$10:$AB$90,4,0)+VLOOKUP($A44,'06'!$A$10:$AB$90,4,0)+VLOOKUP($A44,'07'!$A$10:$AB$90,4,0)+VLOOKUP($A44,'08'!$A$10:$AB$90,4,0)+VLOOKUP($A44,'09'!$A$10:$AB$90,4,0)+VLOOKUP($A44,'10'!$A$10:$AB$90,4,0)+VLOOKUP($A44,'11'!$A$10:$AB$90,4,0)+VLOOKUP($A44,'12'!$A$10:$AC$90,4,0)</f>
        <v>10556136.02</v>
      </c>
      <c r="E44" s="23">
        <f>+VLOOKUP($A44,'01'!$A$10:$AB$90,5,0)+VLOOKUP($A44,'02'!$A$10:$AB$90,5,0)+VLOOKUP($A44,'03'!$A$10:$AB$90,5,0)+VLOOKUP($A44,'04'!$A$10:$AB$90,5,0)+VLOOKUP($A44,'05'!$A$10:$AB$90,5,0)+VLOOKUP($A44,'06'!$A$10:$AB$90,5,0)+VLOOKUP($A44,'07'!$A$10:$AB$90,5,0)+VLOOKUP($A44,'08'!$A$10:$AB$90,5,0)+VLOOKUP($A44,'09'!$A$10:$AB$90,5,0)+VLOOKUP($A44,'10'!$A$10:$AB$90,5,0)+VLOOKUP($A44,'11'!$A$10:$AB$90,5,0)+VLOOKUP($A44,'12'!$A$10:$AC$90,5,0)</f>
        <v>150428.52966959999</v>
      </c>
      <c r="F44" s="23">
        <f>+VLOOKUP($A44,'01'!$A$10:$AB$90,6,0)+VLOOKUP($A44,'02'!$A$10:$AB$90,6,0)+VLOOKUP($A44,'03'!$A$10:$AB$90,6,0)+VLOOKUP($A44,'04'!$A$10:$AB$90,6,0)+VLOOKUP($A44,'05'!$A$10:$AB$90,6,0)+VLOOKUP($A44,'06'!$A$10:$AB$90,6,0)+VLOOKUP($A44,'07'!$A$10:$AB$90,6,0)+VLOOKUP($A44,'08'!$A$10:$AB$90,6,0)+VLOOKUP($A44,'09'!$A$10:$AB$90,6,0)+VLOOKUP($A44,'10'!$A$10:$AB$90,6,0)+VLOOKUP($A44,'11'!$A$10:$AB$90,6,0)+VLOOKUP($A44,'12'!$A$10:$AC$90,6,0)</f>
        <v>119139.37000000001</v>
      </c>
      <c r="G44" s="23">
        <f>+VLOOKUP($A44,'01'!$A$10:$AB$90,7,0)+VLOOKUP($A44,'02'!$A$10:$AB$90,7,0)+VLOOKUP($A44,'03'!$A$10:$AB$90,7,0)+VLOOKUP($A44,'04'!$A$10:$AB$90,7,0)+VLOOKUP($A44,'05'!$A$10:$AB$90,7,0)+VLOOKUP($A44,'06'!$A$10:$AB$90,7,0)+VLOOKUP($A44,'07'!$A$10:$AB$90,7,0)+VLOOKUP($A44,'08'!$A$10:$AB$90,7,0)+VLOOKUP($A44,'09'!$A$10:$AB$90,7,0)+VLOOKUP($A44,'10'!$A$10:$AB$90,7,0)+VLOOKUP($A44,'11'!$A$10:$AB$90,7,0)+VLOOKUP($A44,'12'!$A$10:$AC$90,7,0)</f>
        <v>1749881.58</v>
      </c>
      <c r="H44" s="8">
        <f>+VLOOKUP($A44,'01'!$A$10:$AB$90,8,0)+VLOOKUP($A44,'02'!$A$10:$AB$90,8,0)+VLOOKUP($A44,'03'!$A$10:$AB$90,8,0)+VLOOKUP($A44,'04'!$A$10:$AB$90,8,0)+VLOOKUP($A44,'05'!$A$10:$AB$90,8,0)+VLOOKUP($A44,'06'!$A$10:$AB$90,8,0)+VLOOKUP($A44,'07'!$A$10:$AB$90,8,0)+VLOOKUP($A44,'08'!$A$10:$AB$90,8,0)+VLOOKUP($A44,'09'!$A$10:$AB$90,8,0)+VLOOKUP($A44,'10'!$A$10:$AB$90,8,0)+VLOOKUP($A44,'11'!$A$10:$AB$90,8,0)+VLOOKUP($A44,'12'!$A$10:$AC$90,8,0)</f>
        <v>1399906.2600000002</v>
      </c>
      <c r="I44" s="9">
        <f>+VLOOKUP($A44,'01'!$A$10:$AB$90,9,0)+VLOOKUP($A44,'02'!$A$10:$AB$90,9,0)+VLOOKUP($A44,'03'!$A$10:$AB$90,9,0)+VLOOKUP($A44,'04'!$A$10:$AB$90,9,0)+VLOOKUP($A44,'05'!$A$10:$AB$90,9,0)+VLOOKUP($A44,'06'!$A$10:$AB$90,9,0)+VLOOKUP($A44,'07'!$A$10:$AB$90,9,0)+VLOOKUP($A44,'08'!$A$10:$AB$90,9,0)+VLOOKUP($A44,'09'!$A$10:$AB$90,9,0)+VLOOKUP($A44,'10'!$A$10:$AB$90,9,0)+VLOOKUP($A44,'11'!$A$10:$AB$90,9,0)+VLOOKUP($A44,'12'!$A$10:$AB$90,9,0)</f>
        <v>136.47999999999999</v>
      </c>
      <c r="J44" s="23">
        <f>+VLOOKUP($A44,'01'!$A$10:$AB$90,10,0)+VLOOKUP($A44,'02'!$A$10:$AB$90,10,0)+VLOOKUP($A44,'03'!$A$10:$AB$90,10,0)+VLOOKUP($A44,'04'!$A$10:$AB$90,10,0)+VLOOKUP($A44,'05'!$A$10:$AB$90,10,0)+VLOOKUP($A44,'06'!$A$10:$AB$90,10,0)+VLOOKUP($A44,'07'!$A$10:$AB$90,10,0)+VLOOKUP($A44,'08'!$A$10:$AB$90,10,0)+VLOOKUP($A44,'09'!$A$10:$AB$90,10,0)+VLOOKUP($A44,'10'!$A$10:$AB$90,10,0)+VLOOKUP($A44,'11'!$A$10:$AB$90,10,0)+VLOOKUP($A44,'12'!$A$10:$AB$90,10,0)</f>
        <v>94053.74</v>
      </c>
      <c r="K44" s="8">
        <f>+VLOOKUP($A44,'01'!$A$10:$AB$90,11,0)+VLOOKUP($A44,'02'!$A$10:$AB$90,11,0)+VLOOKUP($A44,'03'!$A$10:$AB$90,11,0)+VLOOKUP($A44,'04'!$A$10:$AB$90,11,0)+VLOOKUP($A44,'05'!$A$10:$AB$90,11,0)+VLOOKUP($A44,'06'!$A$10:$AB$90,11,0)+VLOOKUP($A44,'07'!$A$10:$AB$90,11,0)+VLOOKUP($A44,'08'!$A$10:$AB$90,11,0)+VLOOKUP($A44,'09'!$A$10:$AB$90,11,0)+VLOOKUP($A44,'10'!$A$10:$AB$90,11,0)+VLOOKUP($A44,'11'!$A$10:$AB$90,11,0)+VLOOKUP($A44,'12'!$A$10:$AB$90,11,0)</f>
        <v>75242.989999999991</v>
      </c>
      <c r="L44" s="23">
        <f>+VLOOKUP($A44,'01'!$A$10:$AB$90,12,0)+VLOOKUP($A44,'02'!$A$10:$AB$90,12,0)+VLOOKUP($A44,'03'!$A$10:$AB$90,12,0)+VLOOKUP($A44,'04'!$A$10:$AB$90,12,0)+VLOOKUP($A44,'05'!$A$10:$AB$90,12,0)+VLOOKUP($A44,'06'!$A$10:$AB$90,12,0)+VLOOKUP($A44,'07'!$A$10:$AB$90,12,0)+VLOOKUP($A44,'08'!$A$10:$AB$90,12,0)+VLOOKUP($A44,'09'!$A$10:$AB$90,12,0)+VLOOKUP($A44,'10'!$A$10:$AB$90,12,0)+VLOOKUP($A44,'11'!$A$10:$AB$90,12,0)+VLOOKUP($A44,'12'!$A$10:$AB$90,12,0)</f>
        <v>297524.39120397501</v>
      </c>
      <c r="M44" s="8">
        <f>+VLOOKUP($A44,'01'!$A$10:$AB$90,13,0)+VLOOKUP($A44,'02'!$A$10:$AB$90,13,0)+VLOOKUP($A44,'03'!$A$10:$AB$90,13,0)+VLOOKUP($A44,'04'!$A$10:$AB$90,13,0)+VLOOKUP($A44,'05'!$A$10:$AB$90,13,0)+VLOOKUP($A44,'06'!$A$10:$AB$90,13,0)+VLOOKUP($A44,'07'!$A$10:$AB$90,13,0)+VLOOKUP($A44,'08'!$A$10:$AB$90,13,0)+VLOOKUP($A44,'09'!$A$10:$AB$90,13,0)+VLOOKUP($A44,'10'!$A$10:$AB$90,13,0)+VLOOKUP($A44,'11'!$A$10:$AB$90,13,0)+VLOOKUP($A44,'12'!$A$10:$AB$90,13,0)</f>
        <v>235044.26905114029</v>
      </c>
      <c r="N44" s="15"/>
      <c r="O44" s="22"/>
      <c r="P44" s="4"/>
    </row>
    <row r="45" spans="1:16" ht="15" customHeight="1" x14ac:dyDescent="0.25">
      <c r="A45" s="7" t="s">
        <v>41</v>
      </c>
      <c r="B45" s="40">
        <v>0.31900000000000001</v>
      </c>
      <c r="C45" s="23">
        <f>VLOOKUP($A45,'01'!$A$10:$AB$90,3,0)+VLOOKUP($A45,'02'!$A$10:$AB$90,3,0)+VLOOKUP($A45,'03'!$A$10:$AB$90,3,0)+VLOOKUP($A45,'04'!$A$10:$AB$90,3,0)+VLOOKUP($A45,'05'!$A$10:$AB$90,3,0)+VLOOKUP($A45,'06'!$A$10:$AB$90,3,0)+VLOOKUP($A45,'07'!$A$10:$AB$90,3,0)+VLOOKUP($A45,'08'!$A$10:$AB$90,3,0)+VLOOKUP($A45,'09'!$A$10:$AB$90,3,0)+VLOOKUP($A45,'10'!$A$10:$AB$90,3,0)+VLOOKUP($A45,'11'!$A$10:$AB$90,3,0)+VLOOKUP($A45,'12'!$A$10:$AC$90,3,0)</f>
        <v>14078700.530000001</v>
      </c>
      <c r="D45" s="23">
        <f>+VLOOKUP($A45,'01'!$A$10:$AB$90,4,0)+VLOOKUP($A45,'02'!$A$10:$AB$90,4,0)+VLOOKUP($A45,'03'!$A$10:$AB$90,4,0)+VLOOKUP($A45,'04'!$A$10:$AB$90,4,0)+VLOOKUP($A45,'05'!$A$10:$AB$90,4,0)+VLOOKUP($A45,'06'!$A$10:$AB$90,4,0)+VLOOKUP($A45,'07'!$A$10:$AB$90,4,0)+VLOOKUP($A45,'08'!$A$10:$AB$90,4,0)+VLOOKUP($A45,'09'!$A$10:$AB$90,4,0)+VLOOKUP($A45,'10'!$A$10:$AB$90,4,0)+VLOOKUP($A45,'11'!$A$10:$AB$90,4,0)+VLOOKUP($A45,'12'!$A$10:$AC$90,4,0)</f>
        <v>11262960.460000001</v>
      </c>
      <c r="E45" s="23">
        <f>+VLOOKUP($A45,'01'!$A$10:$AB$90,5,0)+VLOOKUP($A45,'02'!$A$10:$AB$90,5,0)+VLOOKUP($A45,'03'!$A$10:$AB$90,5,0)+VLOOKUP($A45,'04'!$A$10:$AB$90,5,0)+VLOOKUP($A45,'05'!$A$10:$AB$90,5,0)+VLOOKUP($A45,'06'!$A$10:$AB$90,5,0)+VLOOKUP($A45,'07'!$A$10:$AB$90,5,0)+VLOOKUP($A45,'08'!$A$10:$AB$90,5,0)+VLOOKUP($A45,'09'!$A$10:$AB$90,5,0)+VLOOKUP($A45,'10'!$A$10:$AB$90,5,0)+VLOOKUP($A45,'11'!$A$10:$AB$90,5,0)+VLOOKUP($A45,'12'!$A$10:$AC$90,5,0)</f>
        <v>160490.63867759999</v>
      </c>
      <c r="F45" s="23">
        <f>+VLOOKUP($A45,'01'!$A$10:$AB$90,6,0)+VLOOKUP($A45,'02'!$A$10:$AB$90,6,0)+VLOOKUP($A45,'03'!$A$10:$AB$90,6,0)+VLOOKUP($A45,'04'!$A$10:$AB$90,6,0)+VLOOKUP($A45,'05'!$A$10:$AB$90,6,0)+VLOOKUP($A45,'06'!$A$10:$AB$90,6,0)+VLOOKUP($A45,'07'!$A$10:$AB$90,6,0)+VLOOKUP($A45,'08'!$A$10:$AB$90,6,0)+VLOOKUP($A45,'09'!$A$10:$AB$90,6,0)+VLOOKUP($A45,'10'!$A$10:$AB$90,6,0)+VLOOKUP($A45,'11'!$A$10:$AB$90,6,0)+VLOOKUP($A45,'12'!$A$10:$AC$90,6,0)</f>
        <v>127108.60999999999</v>
      </c>
      <c r="G45" s="23">
        <f>+VLOOKUP($A45,'01'!$A$10:$AB$90,7,0)+VLOOKUP($A45,'02'!$A$10:$AB$90,7,0)+VLOOKUP($A45,'03'!$A$10:$AB$90,7,0)+VLOOKUP($A45,'04'!$A$10:$AB$90,7,0)+VLOOKUP($A45,'05'!$A$10:$AB$90,7,0)+VLOOKUP($A45,'06'!$A$10:$AB$90,7,0)+VLOOKUP($A45,'07'!$A$10:$AB$90,7,0)+VLOOKUP($A45,'08'!$A$10:$AB$90,7,0)+VLOOKUP($A45,'09'!$A$10:$AB$90,7,0)+VLOOKUP($A45,'10'!$A$10:$AB$90,7,0)+VLOOKUP($A45,'11'!$A$10:$AB$90,7,0)+VLOOKUP($A45,'12'!$A$10:$AC$90,7,0)</f>
        <v>1197418.01</v>
      </c>
      <c r="H45" s="8">
        <f>+VLOOKUP($A45,'01'!$A$10:$AB$90,8,0)+VLOOKUP($A45,'02'!$A$10:$AB$90,8,0)+VLOOKUP($A45,'03'!$A$10:$AB$90,8,0)+VLOOKUP($A45,'04'!$A$10:$AB$90,8,0)+VLOOKUP($A45,'05'!$A$10:$AB$90,8,0)+VLOOKUP($A45,'06'!$A$10:$AB$90,8,0)+VLOOKUP($A45,'07'!$A$10:$AB$90,8,0)+VLOOKUP($A45,'08'!$A$10:$AB$90,8,0)+VLOOKUP($A45,'09'!$A$10:$AB$90,8,0)+VLOOKUP($A45,'10'!$A$10:$AB$90,8,0)+VLOOKUP($A45,'11'!$A$10:$AB$90,8,0)+VLOOKUP($A45,'12'!$A$10:$AC$90,8,0)</f>
        <v>957935.39000000013</v>
      </c>
      <c r="I45" s="9">
        <f>+VLOOKUP($A45,'01'!$A$10:$AB$90,9,0)+VLOOKUP($A45,'02'!$A$10:$AB$90,9,0)+VLOOKUP($A45,'03'!$A$10:$AB$90,9,0)+VLOOKUP($A45,'04'!$A$10:$AB$90,9,0)+VLOOKUP($A45,'05'!$A$10:$AB$90,9,0)+VLOOKUP($A45,'06'!$A$10:$AB$90,9,0)+VLOOKUP($A45,'07'!$A$10:$AB$90,9,0)+VLOOKUP($A45,'08'!$A$10:$AB$90,9,0)+VLOOKUP($A45,'09'!$A$10:$AB$90,9,0)+VLOOKUP($A45,'10'!$A$10:$AB$90,9,0)+VLOOKUP($A45,'11'!$A$10:$AB$90,9,0)+VLOOKUP($A45,'12'!$A$10:$AB$90,9,0)</f>
        <v>137.41</v>
      </c>
      <c r="J45" s="23">
        <f>+VLOOKUP($A45,'01'!$A$10:$AB$90,10,0)+VLOOKUP($A45,'02'!$A$10:$AB$90,10,0)+VLOOKUP($A45,'03'!$A$10:$AB$90,10,0)+VLOOKUP($A45,'04'!$A$10:$AB$90,10,0)+VLOOKUP($A45,'05'!$A$10:$AB$90,10,0)+VLOOKUP($A45,'06'!$A$10:$AB$90,10,0)+VLOOKUP($A45,'07'!$A$10:$AB$90,10,0)+VLOOKUP($A45,'08'!$A$10:$AB$90,10,0)+VLOOKUP($A45,'09'!$A$10:$AB$90,10,0)+VLOOKUP($A45,'10'!$A$10:$AB$90,10,0)+VLOOKUP($A45,'11'!$A$10:$AB$90,10,0)+VLOOKUP($A45,'12'!$A$10:$AB$90,10,0)</f>
        <v>100344.96999999999</v>
      </c>
      <c r="K45" s="8">
        <f>+VLOOKUP($A45,'01'!$A$10:$AB$90,11,0)+VLOOKUP($A45,'02'!$A$10:$AB$90,11,0)+VLOOKUP($A45,'03'!$A$10:$AB$90,11,0)+VLOOKUP($A45,'04'!$A$10:$AB$90,11,0)+VLOOKUP($A45,'05'!$A$10:$AB$90,11,0)+VLOOKUP($A45,'06'!$A$10:$AB$90,11,0)+VLOOKUP($A45,'07'!$A$10:$AB$90,11,0)+VLOOKUP($A45,'08'!$A$10:$AB$90,11,0)+VLOOKUP($A45,'09'!$A$10:$AB$90,11,0)+VLOOKUP($A45,'10'!$A$10:$AB$90,11,0)+VLOOKUP($A45,'11'!$A$10:$AB$90,11,0)+VLOOKUP($A45,'12'!$A$10:$AB$90,11,0)</f>
        <v>80275.990000000005</v>
      </c>
      <c r="L45" s="23">
        <f>+VLOOKUP($A45,'01'!$A$10:$AB$90,12,0)+VLOOKUP($A45,'02'!$A$10:$AB$90,12,0)+VLOOKUP($A45,'03'!$A$10:$AB$90,12,0)+VLOOKUP($A45,'04'!$A$10:$AB$90,12,0)+VLOOKUP($A45,'05'!$A$10:$AB$90,12,0)+VLOOKUP($A45,'06'!$A$10:$AB$90,12,0)+VLOOKUP($A45,'07'!$A$10:$AB$90,12,0)+VLOOKUP($A45,'08'!$A$10:$AB$90,12,0)+VLOOKUP($A45,'09'!$A$10:$AB$90,12,0)+VLOOKUP($A45,'10'!$A$10:$AB$90,12,0)+VLOOKUP($A45,'11'!$A$10:$AB$90,12,0)+VLOOKUP($A45,'12'!$A$10:$AB$90,12,0)</f>
        <v>317425.68827447499</v>
      </c>
      <c r="M45" s="8">
        <f>+VLOOKUP($A45,'01'!$A$10:$AB$90,13,0)+VLOOKUP($A45,'02'!$A$10:$AB$90,13,0)+VLOOKUP($A45,'03'!$A$10:$AB$90,13,0)+VLOOKUP($A45,'04'!$A$10:$AB$90,13,0)+VLOOKUP($A45,'05'!$A$10:$AB$90,13,0)+VLOOKUP($A45,'06'!$A$10:$AB$90,13,0)+VLOOKUP($A45,'07'!$A$10:$AB$90,13,0)+VLOOKUP($A45,'08'!$A$10:$AB$90,13,0)+VLOOKUP($A45,'09'!$A$10:$AB$90,13,0)+VLOOKUP($A45,'10'!$A$10:$AB$90,13,0)+VLOOKUP($A45,'11'!$A$10:$AB$90,13,0)+VLOOKUP($A45,'12'!$A$10:$AB$90,13,0)</f>
        <v>250766.29373683524</v>
      </c>
      <c r="N45" s="15"/>
      <c r="O45" s="22"/>
      <c r="P45" s="4"/>
    </row>
    <row r="46" spans="1:16" ht="15" customHeight="1" x14ac:dyDescent="0.25">
      <c r="A46" s="7" t="s">
        <v>42</v>
      </c>
      <c r="B46" s="40">
        <v>2.4550000000000001</v>
      </c>
      <c r="C46" s="23">
        <f>VLOOKUP($A46,'01'!$A$10:$AB$90,3,0)+VLOOKUP($A46,'02'!$A$10:$AB$90,3,0)+VLOOKUP($A46,'03'!$A$10:$AB$90,3,0)+VLOOKUP($A46,'04'!$A$10:$AB$90,3,0)+VLOOKUP($A46,'05'!$A$10:$AB$90,3,0)+VLOOKUP($A46,'06'!$A$10:$AB$90,3,0)+VLOOKUP($A46,'07'!$A$10:$AB$90,3,0)+VLOOKUP($A46,'08'!$A$10:$AB$90,3,0)+VLOOKUP($A46,'09'!$A$10:$AB$90,3,0)+VLOOKUP($A46,'10'!$A$10:$AB$90,3,0)+VLOOKUP($A46,'11'!$A$10:$AB$90,3,0)+VLOOKUP($A46,'12'!$A$10:$AC$90,3,0)</f>
        <v>108332408.26999998</v>
      </c>
      <c r="D46" s="23">
        <f>+VLOOKUP($A46,'01'!$A$10:$AB$90,4,0)+VLOOKUP($A46,'02'!$A$10:$AB$90,4,0)+VLOOKUP($A46,'03'!$A$10:$AB$90,4,0)+VLOOKUP($A46,'04'!$A$10:$AB$90,4,0)+VLOOKUP($A46,'05'!$A$10:$AB$90,4,0)+VLOOKUP($A46,'06'!$A$10:$AB$90,4,0)+VLOOKUP($A46,'07'!$A$10:$AB$90,4,0)+VLOOKUP($A46,'08'!$A$10:$AB$90,4,0)+VLOOKUP($A46,'09'!$A$10:$AB$90,4,0)+VLOOKUP($A46,'10'!$A$10:$AB$90,4,0)+VLOOKUP($A46,'11'!$A$10:$AB$90,4,0)+VLOOKUP($A46,'12'!$A$10:$AC$90,4,0)</f>
        <v>86665926.670000002</v>
      </c>
      <c r="E46" s="23">
        <f>+VLOOKUP($A46,'01'!$A$10:$AB$90,5,0)+VLOOKUP($A46,'02'!$A$10:$AB$90,5,0)+VLOOKUP($A46,'03'!$A$10:$AB$90,5,0)+VLOOKUP($A46,'04'!$A$10:$AB$90,5,0)+VLOOKUP($A46,'05'!$A$10:$AB$90,5,0)+VLOOKUP($A46,'06'!$A$10:$AB$90,5,0)+VLOOKUP($A46,'07'!$A$10:$AB$90,5,0)+VLOOKUP($A46,'08'!$A$10:$AB$90,5,0)+VLOOKUP($A46,'09'!$A$10:$AB$90,5,0)+VLOOKUP($A46,'10'!$A$10:$AB$90,5,0)+VLOOKUP($A46,'11'!$A$10:$AB$90,5,0)+VLOOKUP($A46,'12'!$A$10:$AC$90,5,0)</f>
        <v>1235123.8807320003</v>
      </c>
      <c r="F46" s="23">
        <f>+VLOOKUP($A46,'01'!$A$10:$AB$90,6,0)+VLOOKUP($A46,'02'!$A$10:$AB$90,6,0)+VLOOKUP($A46,'03'!$A$10:$AB$90,6,0)+VLOOKUP($A46,'04'!$A$10:$AB$90,6,0)+VLOOKUP($A46,'05'!$A$10:$AB$90,6,0)+VLOOKUP($A46,'06'!$A$10:$AB$90,6,0)+VLOOKUP($A46,'07'!$A$10:$AB$90,6,0)+VLOOKUP($A46,'08'!$A$10:$AB$90,6,0)+VLOOKUP($A46,'09'!$A$10:$AB$90,6,0)+VLOOKUP($A46,'10'!$A$10:$AB$90,6,0)+VLOOKUP($A46,'11'!$A$10:$AB$90,6,0)+VLOOKUP($A46,'12'!$A$10:$AC$90,6,0)</f>
        <v>978218.15</v>
      </c>
      <c r="G46" s="23">
        <f>+VLOOKUP($A46,'01'!$A$10:$AB$90,7,0)+VLOOKUP($A46,'02'!$A$10:$AB$90,7,0)+VLOOKUP($A46,'03'!$A$10:$AB$90,7,0)+VLOOKUP($A46,'04'!$A$10:$AB$90,7,0)+VLOOKUP($A46,'05'!$A$10:$AB$90,7,0)+VLOOKUP($A46,'06'!$A$10:$AB$90,7,0)+VLOOKUP($A46,'07'!$A$10:$AB$90,7,0)+VLOOKUP($A46,'08'!$A$10:$AB$90,7,0)+VLOOKUP($A46,'09'!$A$10:$AB$90,7,0)+VLOOKUP($A46,'10'!$A$10:$AB$90,7,0)+VLOOKUP($A46,'11'!$A$10:$AB$90,7,0)+VLOOKUP($A46,'12'!$A$10:$AC$90,7,0)</f>
        <v>3568895.2800000003</v>
      </c>
      <c r="H46" s="8">
        <f>+VLOOKUP($A46,'01'!$A$10:$AB$90,8,0)+VLOOKUP($A46,'02'!$A$10:$AB$90,8,0)+VLOOKUP($A46,'03'!$A$10:$AB$90,8,0)+VLOOKUP($A46,'04'!$A$10:$AB$90,8,0)+VLOOKUP($A46,'05'!$A$10:$AB$90,8,0)+VLOOKUP($A46,'06'!$A$10:$AB$90,8,0)+VLOOKUP($A46,'07'!$A$10:$AB$90,8,0)+VLOOKUP($A46,'08'!$A$10:$AB$90,8,0)+VLOOKUP($A46,'09'!$A$10:$AB$90,8,0)+VLOOKUP($A46,'10'!$A$10:$AB$90,8,0)+VLOOKUP($A46,'11'!$A$10:$AB$90,8,0)+VLOOKUP($A46,'12'!$A$10:$AC$90,8,0)</f>
        <v>2855117.2399999998</v>
      </c>
      <c r="I46" s="9">
        <f>+VLOOKUP($A46,'01'!$A$10:$AB$90,9,0)+VLOOKUP($A46,'02'!$A$10:$AB$90,9,0)+VLOOKUP($A46,'03'!$A$10:$AB$90,9,0)+VLOOKUP($A46,'04'!$A$10:$AB$90,9,0)+VLOOKUP($A46,'05'!$A$10:$AB$90,9,0)+VLOOKUP($A46,'06'!$A$10:$AB$90,9,0)+VLOOKUP($A46,'07'!$A$10:$AB$90,9,0)+VLOOKUP($A46,'08'!$A$10:$AB$90,9,0)+VLOOKUP($A46,'09'!$A$10:$AB$90,9,0)+VLOOKUP($A46,'10'!$A$10:$AB$90,9,0)+VLOOKUP($A46,'11'!$A$10:$AB$90,9,0)+VLOOKUP($A46,'12'!$A$10:$AB$90,9,0)</f>
        <v>257.77</v>
      </c>
      <c r="J46" s="23">
        <f>+VLOOKUP($A46,'01'!$A$10:$AB$90,10,0)+VLOOKUP($A46,'02'!$A$10:$AB$90,10,0)+VLOOKUP($A46,'03'!$A$10:$AB$90,10,0)+VLOOKUP($A46,'04'!$A$10:$AB$90,10,0)+VLOOKUP($A46,'05'!$A$10:$AB$90,10,0)+VLOOKUP($A46,'06'!$A$10:$AB$90,10,0)+VLOOKUP($A46,'07'!$A$10:$AB$90,10,0)+VLOOKUP($A46,'08'!$A$10:$AB$90,10,0)+VLOOKUP($A46,'09'!$A$10:$AB$90,10,0)+VLOOKUP($A46,'10'!$A$10:$AB$90,10,0)+VLOOKUP($A46,'11'!$A$10:$AB$90,10,0)+VLOOKUP($A46,'12'!$A$10:$AB$90,10,0)</f>
        <v>772247.25999999978</v>
      </c>
      <c r="K46" s="8">
        <f>+VLOOKUP($A46,'01'!$A$10:$AB$90,11,0)+VLOOKUP($A46,'02'!$A$10:$AB$90,11,0)+VLOOKUP($A46,'03'!$A$10:$AB$90,11,0)+VLOOKUP($A46,'04'!$A$10:$AB$90,11,0)+VLOOKUP($A46,'05'!$A$10:$AB$90,11,0)+VLOOKUP($A46,'06'!$A$10:$AB$90,11,0)+VLOOKUP($A46,'07'!$A$10:$AB$90,11,0)+VLOOKUP($A46,'08'!$A$10:$AB$90,11,0)+VLOOKUP($A46,'09'!$A$10:$AB$90,11,0)+VLOOKUP($A46,'10'!$A$10:$AB$90,11,0)+VLOOKUP($A46,'11'!$A$10:$AB$90,11,0)+VLOOKUP($A46,'12'!$A$10:$AB$90,11,0)</f>
        <v>617797.79999999993</v>
      </c>
      <c r="L46" s="23">
        <f>+VLOOKUP($A46,'01'!$A$10:$AB$90,12,0)+VLOOKUP($A46,'02'!$A$10:$AB$90,12,0)+VLOOKUP($A46,'03'!$A$10:$AB$90,12,0)+VLOOKUP($A46,'04'!$A$10:$AB$90,12,0)+VLOOKUP($A46,'05'!$A$10:$AB$90,12,0)+VLOOKUP($A46,'06'!$A$10:$AB$90,12,0)+VLOOKUP($A46,'07'!$A$10:$AB$90,12,0)+VLOOKUP($A46,'08'!$A$10:$AB$90,12,0)+VLOOKUP($A46,'09'!$A$10:$AB$90,12,0)+VLOOKUP($A46,'10'!$A$10:$AB$90,12,0)+VLOOKUP($A46,'11'!$A$10:$AB$90,12,0)+VLOOKUP($A46,'12'!$A$10:$AB$90,12,0)</f>
        <v>2442884.2154038749</v>
      </c>
      <c r="M46" s="8">
        <f>+VLOOKUP($A46,'01'!$A$10:$AB$90,13,0)+VLOOKUP($A46,'02'!$A$10:$AB$90,13,0)+VLOOKUP($A46,'03'!$A$10:$AB$90,13,0)+VLOOKUP($A46,'04'!$A$10:$AB$90,13,0)+VLOOKUP($A46,'05'!$A$10:$AB$90,13,0)+VLOOKUP($A46,'06'!$A$10:$AB$90,13,0)+VLOOKUP($A46,'07'!$A$10:$AB$90,13,0)+VLOOKUP($A46,'08'!$A$10:$AB$90,13,0)+VLOOKUP($A46,'09'!$A$10:$AB$90,13,0)+VLOOKUP($A46,'10'!$A$10:$AB$90,13,0)+VLOOKUP($A46,'11'!$A$10:$AB$90,13,0)+VLOOKUP($A46,'12'!$A$10:$AB$90,13,0)</f>
        <v>1929878.5301690614</v>
      </c>
      <c r="N46" s="15"/>
      <c r="O46" s="22"/>
      <c r="P46" s="4"/>
    </row>
    <row r="47" spans="1:16" ht="15" customHeight="1" x14ac:dyDescent="0.25">
      <c r="A47" s="7" t="s">
        <v>43</v>
      </c>
      <c r="B47" s="40">
        <v>0.34799999999999998</v>
      </c>
      <c r="C47" s="23">
        <f>VLOOKUP($A47,'01'!$A$10:$AB$90,3,0)+VLOOKUP($A47,'02'!$A$10:$AB$90,3,0)+VLOOKUP($A47,'03'!$A$10:$AB$90,3,0)+VLOOKUP($A47,'04'!$A$10:$AB$90,3,0)+VLOOKUP($A47,'05'!$A$10:$AB$90,3,0)+VLOOKUP($A47,'06'!$A$10:$AB$90,3,0)+VLOOKUP($A47,'07'!$A$10:$AB$90,3,0)+VLOOKUP($A47,'08'!$A$10:$AB$90,3,0)+VLOOKUP($A47,'09'!$A$10:$AB$90,3,0)+VLOOKUP($A47,'10'!$A$10:$AB$90,3,0)+VLOOKUP($A47,'11'!$A$10:$AB$90,3,0)+VLOOKUP($A47,'12'!$A$10:$AC$90,3,0)</f>
        <v>15357158.98</v>
      </c>
      <c r="D47" s="23">
        <f>+VLOOKUP($A47,'01'!$A$10:$AB$90,4,0)+VLOOKUP($A47,'02'!$A$10:$AB$90,4,0)+VLOOKUP($A47,'03'!$A$10:$AB$90,4,0)+VLOOKUP($A47,'04'!$A$10:$AB$90,4,0)+VLOOKUP($A47,'05'!$A$10:$AB$90,4,0)+VLOOKUP($A47,'06'!$A$10:$AB$90,4,0)+VLOOKUP($A47,'07'!$A$10:$AB$90,4,0)+VLOOKUP($A47,'08'!$A$10:$AB$90,4,0)+VLOOKUP($A47,'09'!$A$10:$AB$90,4,0)+VLOOKUP($A47,'10'!$A$10:$AB$90,4,0)+VLOOKUP($A47,'11'!$A$10:$AB$90,4,0)+VLOOKUP($A47,'12'!$A$10:$AC$90,4,0)</f>
        <v>12285727.180000002</v>
      </c>
      <c r="E47" s="23">
        <f>+VLOOKUP($A47,'01'!$A$10:$AB$90,5,0)+VLOOKUP($A47,'02'!$A$10:$AB$90,5,0)+VLOOKUP($A47,'03'!$A$10:$AB$90,5,0)+VLOOKUP($A47,'04'!$A$10:$AB$90,5,0)+VLOOKUP($A47,'05'!$A$10:$AB$90,5,0)+VLOOKUP($A47,'06'!$A$10:$AB$90,5,0)+VLOOKUP($A47,'07'!$A$10:$AB$90,5,0)+VLOOKUP($A47,'08'!$A$10:$AB$90,5,0)+VLOOKUP($A47,'09'!$A$10:$AB$90,5,0)+VLOOKUP($A47,'10'!$A$10:$AB$90,5,0)+VLOOKUP($A47,'11'!$A$10:$AB$90,5,0)+VLOOKUP($A47,'12'!$A$10:$AC$90,5,0)</f>
        <v>175080.69673919998</v>
      </c>
      <c r="F47" s="23">
        <f>+VLOOKUP($A47,'01'!$A$10:$AB$90,6,0)+VLOOKUP($A47,'02'!$A$10:$AB$90,6,0)+VLOOKUP($A47,'03'!$A$10:$AB$90,6,0)+VLOOKUP($A47,'04'!$A$10:$AB$90,6,0)+VLOOKUP($A47,'05'!$A$10:$AB$90,6,0)+VLOOKUP($A47,'06'!$A$10:$AB$90,6,0)+VLOOKUP($A47,'07'!$A$10:$AB$90,6,0)+VLOOKUP($A47,'08'!$A$10:$AB$90,6,0)+VLOOKUP($A47,'09'!$A$10:$AB$90,6,0)+VLOOKUP($A47,'10'!$A$10:$AB$90,6,0)+VLOOKUP($A47,'11'!$A$10:$AB$90,6,0)+VLOOKUP($A47,'12'!$A$10:$AC$90,6,0)</f>
        <v>138663.93</v>
      </c>
      <c r="G47" s="23">
        <f>+VLOOKUP($A47,'01'!$A$10:$AB$90,7,0)+VLOOKUP($A47,'02'!$A$10:$AB$90,7,0)+VLOOKUP($A47,'03'!$A$10:$AB$90,7,0)+VLOOKUP($A47,'04'!$A$10:$AB$90,7,0)+VLOOKUP($A47,'05'!$A$10:$AB$90,7,0)+VLOOKUP($A47,'06'!$A$10:$AB$90,7,0)+VLOOKUP($A47,'07'!$A$10:$AB$90,7,0)+VLOOKUP($A47,'08'!$A$10:$AB$90,7,0)+VLOOKUP($A47,'09'!$A$10:$AB$90,7,0)+VLOOKUP($A47,'10'!$A$10:$AB$90,7,0)+VLOOKUP($A47,'11'!$A$10:$AB$90,7,0)+VLOOKUP($A47,'12'!$A$10:$AC$90,7,0)</f>
        <v>1605155.9100000001</v>
      </c>
      <c r="H47" s="8">
        <f>+VLOOKUP($A47,'01'!$A$10:$AB$90,8,0)+VLOOKUP($A47,'02'!$A$10:$AB$90,8,0)+VLOOKUP($A47,'03'!$A$10:$AB$90,8,0)+VLOOKUP($A47,'04'!$A$10:$AB$90,8,0)+VLOOKUP($A47,'05'!$A$10:$AB$90,8,0)+VLOOKUP($A47,'06'!$A$10:$AB$90,8,0)+VLOOKUP($A47,'07'!$A$10:$AB$90,8,0)+VLOOKUP($A47,'08'!$A$10:$AB$90,8,0)+VLOOKUP($A47,'09'!$A$10:$AB$90,8,0)+VLOOKUP($A47,'10'!$A$10:$AB$90,8,0)+VLOOKUP($A47,'11'!$A$10:$AB$90,8,0)+VLOOKUP($A47,'12'!$A$10:$AC$90,8,0)</f>
        <v>1284125.7399999998</v>
      </c>
      <c r="I47" s="9">
        <f>+VLOOKUP($A47,'01'!$A$10:$AB$90,9,0)+VLOOKUP($A47,'02'!$A$10:$AB$90,9,0)+VLOOKUP($A47,'03'!$A$10:$AB$90,9,0)+VLOOKUP($A47,'04'!$A$10:$AB$90,9,0)+VLOOKUP($A47,'05'!$A$10:$AB$90,9,0)+VLOOKUP($A47,'06'!$A$10:$AB$90,9,0)+VLOOKUP($A47,'07'!$A$10:$AB$90,9,0)+VLOOKUP($A47,'08'!$A$10:$AB$90,9,0)+VLOOKUP($A47,'09'!$A$10:$AB$90,9,0)+VLOOKUP($A47,'10'!$A$10:$AB$90,9,0)+VLOOKUP($A47,'11'!$A$10:$AB$90,9,0)+VLOOKUP($A47,'12'!$A$10:$AB$90,9,0)</f>
        <v>107.66</v>
      </c>
      <c r="J47" s="23">
        <f>+VLOOKUP($A47,'01'!$A$10:$AB$90,10,0)+VLOOKUP($A47,'02'!$A$10:$AB$90,10,0)+VLOOKUP($A47,'03'!$A$10:$AB$90,10,0)+VLOOKUP($A47,'04'!$A$10:$AB$90,10,0)+VLOOKUP($A47,'05'!$A$10:$AB$90,10,0)+VLOOKUP($A47,'06'!$A$10:$AB$90,10,0)+VLOOKUP($A47,'07'!$A$10:$AB$90,10,0)+VLOOKUP($A47,'08'!$A$10:$AB$90,10,0)+VLOOKUP($A47,'09'!$A$10:$AB$90,10,0)+VLOOKUP($A47,'10'!$A$10:$AB$90,10,0)+VLOOKUP($A47,'11'!$A$10:$AB$90,10,0)+VLOOKUP($A47,'12'!$A$10:$AB$90,10,0)</f>
        <v>109467.24</v>
      </c>
      <c r="K47" s="8">
        <f>+VLOOKUP($A47,'01'!$A$10:$AB$90,11,0)+VLOOKUP($A47,'02'!$A$10:$AB$90,11,0)+VLOOKUP($A47,'03'!$A$10:$AB$90,11,0)+VLOOKUP($A47,'04'!$A$10:$AB$90,11,0)+VLOOKUP($A47,'05'!$A$10:$AB$90,11,0)+VLOOKUP($A47,'06'!$A$10:$AB$90,11,0)+VLOOKUP($A47,'07'!$A$10:$AB$90,11,0)+VLOOKUP($A47,'08'!$A$10:$AB$90,11,0)+VLOOKUP($A47,'09'!$A$10:$AB$90,11,0)+VLOOKUP($A47,'10'!$A$10:$AB$90,11,0)+VLOOKUP($A47,'11'!$A$10:$AB$90,11,0)+VLOOKUP($A47,'12'!$A$10:$AB$90,11,0)</f>
        <v>87573.799999999974</v>
      </c>
      <c r="L47" s="23">
        <f>+VLOOKUP($A47,'01'!$A$10:$AB$90,12,0)+VLOOKUP($A47,'02'!$A$10:$AB$90,12,0)+VLOOKUP($A47,'03'!$A$10:$AB$90,12,0)+VLOOKUP($A47,'04'!$A$10:$AB$90,12,0)+VLOOKUP($A47,'05'!$A$10:$AB$90,12,0)+VLOOKUP($A47,'06'!$A$10:$AB$90,12,0)+VLOOKUP($A47,'07'!$A$10:$AB$90,12,0)+VLOOKUP($A47,'08'!$A$10:$AB$90,12,0)+VLOOKUP($A47,'09'!$A$10:$AB$90,12,0)+VLOOKUP($A47,'10'!$A$10:$AB$90,12,0)+VLOOKUP($A47,'11'!$A$10:$AB$90,12,0)+VLOOKUP($A47,'12'!$A$10:$AB$90,12,0)</f>
        <v>346282.56902669993</v>
      </c>
      <c r="M47" s="8">
        <f>+VLOOKUP($A47,'01'!$A$10:$AB$90,13,0)+VLOOKUP($A47,'02'!$A$10:$AB$90,13,0)+VLOOKUP($A47,'03'!$A$10:$AB$90,13,0)+VLOOKUP($A47,'04'!$A$10:$AB$90,13,0)+VLOOKUP($A47,'05'!$A$10:$AB$90,13,0)+VLOOKUP($A47,'06'!$A$10:$AB$90,13,0)+VLOOKUP($A47,'07'!$A$10:$AB$90,13,0)+VLOOKUP($A47,'08'!$A$10:$AB$90,13,0)+VLOOKUP($A47,'09'!$A$10:$AB$90,13,0)+VLOOKUP($A47,'10'!$A$10:$AB$90,13,0)+VLOOKUP($A47,'11'!$A$10:$AB$90,13,0)+VLOOKUP($A47,'12'!$A$10:$AB$90,13,0)</f>
        <v>273563.22953109292</v>
      </c>
      <c r="N47" s="15"/>
      <c r="O47" s="22"/>
      <c r="P47" s="4"/>
    </row>
    <row r="48" spans="1:16" ht="15" customHeight="1" x14ac:dyDescent="0.25">
      <c r="A48" s="7" t="s">
        <v>44</v>
      </c>
      <c r="B48" s="40">
        <v>0.496</v>
      </c>
      <c r="C48" s="23">
        <f>VLOOKUP($A48,'01'!$A$10:$AB$90,3,0)+VLOOKUP($A48,'02'!$A$10:$AB$90,3,0)+VLOOKUP($A48,'03'!$A$10:$AB$90,3,0)+VLOOKUP($A48,'04'!$A$10:$AB$90,3,0)+VLOOKUP($A48,'05'!$A$10:$AB$90,3,0)+VLOOKUP($A48,'06'!$A$10:$AB$90,3,0)+VLOOKUP($A48,'07'!$A$10:$AB$90,3,0)+VLOOKUP($A48,'08'!$A$10:$AB$90,3,0)+VLOOKUP($A48,'09'!$A$10:$AB$90,3,0)+VLOOKUP($A48,'10'!$A$10:$AB$90,3,0)+VLOOKUP($A48,'11'!$A$10:$AB$90,3,0)+VLOOKUP($A48,'12'!$A$10:$AC$90,3,0)</f>
        <v>21886462.390000001</v>
      </c>
      <c r="D48" s="23">
        <f>+VLOOKUP($A48,'01'!$A$10:$AB$90,4,0)+VLOOKUP($A48,'02'!$A$10:$AB$90,4,0)+VLOOKUP($A48,'03'!$A$10:$AB$90,4,0)+VLOOKUP($A48,'04'!$A$10:$AB$90,4,0)+VLOOKUP($A48,'05'!$A$10:$AB$90,4,0)+VLOOKUP($A48,'06'!$A$10:$AB$90,4,0)+VLOOKUP($A48,'07'!$A$10:$AB$90,4,0)+VLOOKUP($A48,'08'!$A$10:$AB$90,4,0)+VLOOKUP($A48,'09'!$A$10:$AB$90,4,0)+VLOOKUP($A48,'10'!$A$10:$AB$90,4,0)+VLOOKUP($A48,'11'!$A$10:$AB$90,4,0)+VLOOKUP($A48,'12'!$A$10:$AC$90,4,0)</f>
        <v>17509169.870000001</v>
      </c>
      <c r="E48" s="23">
        <f>+VLOOKUP($A48,'01'!$A$10:$AB$90,5,0)+VLOOKUP($A48,'02'!$A$10:$AB$90,5,0)+VLOOKUP($A48,'03'!$A$10:$AB$90,5,0)+VLOOKUP($A48,'04'!$A$10:$AB$90,5,0)+VLOOKUP($A48,'05'!$A$10:$AB$90,5,0)+VLOOKUP($A48,'06'!$A$10:$AB$90,5,0)+VLOOKUP($A48,'07'!$A$10:$AB$90,5,0)+VLOOKUP($A48,'08'!$A$10:$AB$90,5,0)+VLOOKUP($A48,'09'!$A$10:$AB$90,5,0)+VLOOKUP($A48,'10'!$A$10:$AB$90,5,0)+VLOOKUP($A48,'11'!$A$10:$AB$90,5,0)+VLOOKUP($A48,'12'!$A$10:$AC$90,5,0)</f>
        <v>249540.30339840002</v>
      </c>
      <c r="F48" s="23">
        <f>+VLOOKUP($A48,'01'!$A$10:$AB$90,6,0)+VLOOKUP($A48,'02'!$A$10:$AB$90,6,0)+VLOOKUP($A48,'03'!$A$10:$AB$90,6,0)+VLOOKUP($A48,'04'!$A$10:$AB$90,6,0)+VLOOKUP($A48,'05'!$A$10:$AB$90,6,0)+VLOOKUP($A48,'06'!$A$10:$AB$90,6,0)+VLOOKUP($A48,'07'!$A$10:$AB$90,6,0)+VLOOKUP($A48,'08'!$A$10:$AB$90,6,0)+VLOOKUP($A48,'09'!$A$10:$AB$90,6,0)+VLOOKUP($A48,'10'!$A$10:$AB$90,6,0)+VLOOKUP($A48,'11'!$A$10:$AB$90,6,0)+VLOOKUP($A48,'12'!$A$10:$AC$90,6,0)</f>
        <v>197635.95</v>
      </c>
      <c r="G48" s="23">
        <f>+VLOOKUP($A48,'01'!$A$10:$AB$90,7,0)+VLOOKUP($A48,'02'!$A$10:$AB$90,7,0)+VLOOKUP($A48,'03'!$A$10:$AB$90,7,0)+VLOOKUP($A48,'04'!$A$10:$AB$90,7,0)+VLOOKUP($A48,'05'!$A$10:$AB$90,7,0)+VLOOKUP($A48,'06'!$A$10:$AB$90,7,0)+VLOOKUP($A48,'07'!$A$10:$AB$90,7,0)+VLOOKUP($A48,'08'!$A$10:$AB$90,7,0)+VLOOKUP($A48,'09'!$A$10:$AB$90,7,0)+VLOOKUP($A48,'10'!$A$10:$AB$90,7,0)+VLOOKUP($A48,'11'!$A$10:$AB$90,7,0)+VLOOKUP($A48,'12'!$A$10:$AC$90,7,0)</f>
        <v>3182816.0999999996</v>
      </c>
      <c r="H48" s="8">
        <f>+VLOOKUP($A48,'01'!$A$10:$AB$90,8,0)+VLOOKUP($A48,'02'!$A$10:$AB$90,8,0)+VLOOKUP($A48,'03'!$A$10:$AB$90,8,0)+VLOOKUP($A48,'04'!$A$10:$AB$90,8,0)+VLOOKUP($A48,'05'!$A$10:$AB$90,8,0)+VLOOKUP($A48,'06'!$A$10:$AB$90,8,0)+VLOOKUP($A48,'07'!$A$10:$AB$90,8,0)+VLOOKUP($A48,'08'!$A$10:$AB$90,8,0)+VLOOKUP($A48,'09'!$A$10:$AB$90,8,0)+VLOOKUP($A48,'10'!$A$10:$AB$90,8,0)+VLOOKUP($A48,'11'!$A$10:$AB$90,8,0)+VLOOKUP($A48,'12'!$A$10:$AC$90,8,0)</f>
        <v>2546253.86</v>
      </c>
      <c r="I48" s="9">
        <f>+VLOOKUP($A48,'01'!$A$10:$AB$90,9,0)+VLOOKUP($A48,'02'!$A$10:$AB$90,9,0)+VLOOKUP($A48,'03'!$A$10:$AB$90,9,0)+VLOOKUP($A48,'04'!$A$10:$AB$90,9,0)+VLOOKUP($A48,'05'!$A$10:$AB$90,9,0)+VLOOKUP($A48,'06'!$A$10:$AB$90,9,0)+VLOOKUP($A48,'07'!$A$10:$AB$90,9,0)+VLOOKUP($A48,'08'!$A$10:$AB$90,9,0)+VLOOKUP($A48,'09'!$A$10:$AB$90,9,0)+VLOOKUP($A48,'10'!$A$10:$AB$90,9,0)+VLOOKUP($A48,'11'!$A$10:$AB$90,9,0)+VLOOKUP($A48,'12'!$A$10:$AB$90,9,0)</f>
        <v>222.02</v>
      </c>
      <c r="J48" s="23">
        <f>+VLOOKUP($A48,'01'!$A$10:$AB$90,10,0)+VLOOKUP($A48,'02'!$A$10:$AB$90,10,0)+VLOOKUP($A48,'03'!$A$10:$AB$90,10,0)+VLOOKUP($A48,'04'!$A$10:$AB$90,10,0)+VLOOKUP($A48,'05'!$A$10:$AB$90,10,0)+VLOOKUP($A48,'06'!$A$10:$AB$90,10,0)+VLOOKUP($A48,'07'!$A$10:$AB$90,10,0)+VLOOKUP($A48,'08'!$A$10:$AB$90,10,0)+VLOOKUP($A48,'09'!$A$10:$AB$90,10,0)+VLOOKUP($A48,'10'!$A$10:$AB$90,10,0)+VLOOKUP($A48,'11'!$A$10:$AB$90,10,0)+VLOOKUP($A48,'12'!$A$10:$AB$90,10,0)</f>
        <v>156022.26999999999</v>
      </c>
      <c r="K48" s="8">
        <f>+VLOOKUP($A48,'01'!$A$10:$AB$90,11,0)+VLOOKUP($A48,'02'!$A$10:$AB$90,11,0)+VLOOKUP($A48,'03'!$A$10:$AB$90,11,0)+VLOOKUP($A48,'04'!$A$10:$AB$90,11,0)+VLOOKUP($A48,'05'!$A$10:$AB$90,11,0)+VLOOKUP($A48,'06'!$A$10:$AB$90,11,0)+VLOOKUP($A48,'07'!$A$10:$AB$90,11,0)+VLOOKUP($A48,'08'!$A$10:$AB$90,11,0)+VLOOKUP($A48,'09'!$A$10:$AB$90,11,0)+VLOOKUP($A48,'10'!$A$10:$AB$90,11,0)+VLOOKUP($A48,'11'!$A$10:$AB$90,11,0)+VLOOKUP($A48,'12'!$A$10:$AB$90,11,0)</f>
        <v>124817.82</v>
      </c>
      <c r="L48" s="23">
        <f>+VLOOKUP($A48,'01'!$A$10:$AB$90,12,0)+VLOOKUP($A48,'02'!$A$10:$AB$90,12,0)+VLOOKUP($A48,'03'!$A$10:$AB$90,12,0)+VLOOKUP($A48,'04'!$A$10:$AB$90,12,0)+VLOOKUP($A48,'05'!$A$10:$AB$90,12,0)+VLOOKUP($A48,'06'!$A$10:$AB$90,12,0)+VLOOKUP($A48,'07'!$A$10:$AB$90,12,0)+VLOOKUP($A48,'08'!$A$10:$AB$90,12,0)+VLOOKUP($A48,'09'!$A$10:$AB$90,12,0)+VLOOKUP($A48,'10'!$A$10:$AB$90,12,0)+VLOOKUP($A48,'11'!$A$10:$AB$90,12,0)+VLOOKUP($A48,'12'!$A$10:$AB$90,12,0)</f>
        <v>493552.16734839999</v>
      </c>
      <c r="M48" s="8">
        <f>+VLOOKUP($A48,'01'!$A$10:$AB$90,13,0)+VLOOKUP($A48,'02'!$A$10:$AB$90,13,0)+VLOOKUP($A48,'03'!$A$10:$AB$90,13,0)+VLOOKUP($A48,'04'!$A$10:$AB$90,13,0)+VLOOKUP($A48,'05'!$A$10:$AB$90,13,0)+VLOOKUP($A48,'06'!$A$10:$AB$90,13,0)+VLOOKUP($A48,'07'!$A$10:$AB$90,13,0)+VLOOKUP($A48,'08'!$A$10:$AB$90,13,0)+VLOOKUP($A48,'09'!$A$10:$AB$90,13,0)+VLOOKUP($A48,'10'!$A$10:$AB$90,13,0)+VLOOKUP($A48,'11'!$A$10:$AB$90,13,0)+VLOOKUP($A48,'12'!$A$10:$AB$90,13,0)</f>
        <v>389906.21220523596</v>
      </c>
      <c r="N48" s="15"/>
      <c r="O48" s="22"/>
      <c r="P48" s="4"/>
    </row>
    <row r="49" spans="1:16" ht="15" customHeight="1" x14ac:dyDescent="0.25">
      <c r="A49" s="7" t="s">
        <v>2</v>
      </c>
      <c r="B49" s="40">
        <v>0.871</v>
      </c>
      <c r="C49" s="23">
        <f>VLOOKUP($A49,'01'!$A$10:$AB$90,3,0)+VLOOKUP($A49,'02'!$A$10:$AB$90,3,0)+VLOOKUP($A49,'03'!$A$10:$AB$90,3,0)+VLOOKUP($A49,'04'!$A$10:$AB$90,3,0)+VLOOKUP($A49,'05'!$A$10:$AB$90,3,0)+VLOOKUP($A49,'06'!$A$10:$AB$90,3,0)+VLOOKUP($A49,'07'!$A$10:$AB$90,3,0)+VLOOKUP($A49,'08'!$A$10:$AB$90,3,0)+VLOOKUP($A49,'09'!$A$10:$AB$90,3,0)+VLOOKUP($A49,'10'!$A$10:$AB$90,3,0)+VLOOKUP($A49,'11'!$A$10:$AB$90,3,0)+VLOOKUP($A49,'12'!$A$10:$AC$90,3,0)</f>
        <v>38434751.089999996</v>
      </c>
      <c r="D49" s="23">
        <f>+VLOOKUP($A49,'01'!$A$10:$AB$90,4,0)+VLOOKUP($A49,'02'!$A$10:$AB$90,4,0)+VLOOKUP($A49,'03'!$A$10:$AB$90,4,0)+VLOOKUP($A49,'04'!$A$10:$AB$90,4,0)+VLOOKUP($A49,'05'!$A$10:$AB$90,4,0)+VLOOKUP($A49,'06'!$A$10:$AB$90,4,0)+VLOOKUP($A49,'07'!$A$10:$AB$90,4,0)+VLOOKUP($A49,'08'!$A$10:$AB$90,4,0)+VLOOKUP($A49,'09'!$A$10:$AB$90,4,0)+VLOOKUP($A49,'10'!$A$10:$AB$90,4,0)+VLOOKUP($A49,'11'!$A$10:$AB$90,4,0)+VLOOKUP($A49,'12'!$A$10:$AC$90,4,0)</f>
        <v>30747800.839999996</v>
      </c>
      <c r="E49" s="23">
        <f>+VLOOKUP($A49,'01'!$A$10:$AB$90,5,0)+VLOOKUP($A49,'02'!$A$10:$AB$90,5,0)+VLOOKUP($A49,'03'!$A$10:$AB$90,5,0)+VLOOKUP($A49,'04'!$A$10:$AB$90,5,0)+VLOOKUP($A49,'05'!$A$10:$AB$90,5,0)+VLOOKUP($A49,'06'!$A$10:$AB$90,5,0)+VLOOKUP($A49,'07'!$A$10:$AB$90,5,0)+VLOOKUP($A49,'08'!$A$10:$AB$90,5,0)+VLOOKUP($A49,'09'!$A$10:$AB$90,5,0)+VLOOKUP($A49,'10'!$A$10:$AB$90,5,0)+VLOOKUP($A49,'11'!$A$10:$AB$90,5,0)+VLOOKUP($A49,'12'!$A$10:$AC$90,5,0)</f>
        <v>438204.84729840007</v>
      </c>
      <c r="F49" s="23">
        <f>+VLOOKUP($A49,'01'!$A$10:$AB$90,6,0)+VLOOKUP($A49,'02'!$A$10:$AB$90,6,0)+VLOOKUP($A49,'03'!$A$10:$AB$90,6,0)+VLOOKUP($A49,'04'!$A$10:$AB$90,6,0)+VLOOKUP($A49,'05'!$A$10:$AB$90,6,0)+VLOOKUP($A49,'06'!$A$10:$AB$90,6,0)+VLOOKUP($A49,'07'!$A$10:$AB$90,6,0)+VLOOKUP($A49,'08'!$A$10:$AB$90,6,0)+VLOOKUP($A49,'09'!$A$10:$AB$90,6,0)+VLOOKUP($A49,'10'!$A$10:$AB$90,6,0)+VLOOKUP($A49,'11'!$A$10:$AB$90,6,0)+VLOOKUP($A49,'12'!$A$10:$AC$90,6,0)</f>
        <v>347058.19</v>
      </c>
      <c r="G49" s="23">
        <f>+VLOOKUP($A49,'01'!$A$10:$AB$90,7,0)+VLOOKUP($A49,'02'!$A$10:$AB$90,7,0)+VLOOKUP($A49,'03'!$A$10:$AB$90,7,0)+VLOOKUP($A49,'04'!$A$10:$AB$90,7,0)+VLOOKUP($A49,'05'!$A$10:$AB$90,7,0)+VLOOKUP($A49,'06'!$A$10:$AB$90,7,0)+VLOOKUP($A49,'07'!$A$10:$AB$90,7,0)+VLOOKUP($A49,'08'!$A$10:$AB$90,7,0)+VLOOKUP($A49,'09'!$A$10:$AB$90,7,0)+VLOOKUP($A49,'10'!$A$10:$AB$90,7,0)+VLOOKUP($A49,'11'!$A$10:$AB$90,7,0)+VLOOKUP($A49,'12'!$A$10:$AC$90,7,0)</f>
        <v>3672910.9000000004</v>
      </c>
      <c r="H49" s="8">
        <f>+VLOOKUP($A49,'01'!$A$10:$AB$90,8,0)+VLOOKUP($A49,'02'!$A$10:$AB$90,8,0)+VLOOKUP($A49,'03'!$A$10:$AB$90,8,0)+VLOOKUP($A49,'04'!$A$10:$AB$90,8,0)+VLOOKUP($A49,'05'!$A$10:$AB$90,8,0)+VLOOKUP($A49,'06'!$A$10:$AB$90,8,0)+VLOOKUP($A49,'07'!$A$10:$AB$90,8,0)+VLOOKUP($A49,'08'!$A$10:$AB$90,8,0)+VLOOKUP($A49,'09'!$A$10:$AB$90,8,0)+VLOOKUP($A49,'10'!$A$10:$AB$90,8,0)+VLOOKUP($A49,'11'!$A$10:$AB$90,8,0)+VLOOKUP($A49,'12'!$A$10:$AC$90,8,0)</f>
        <v>2938329.6699999995</v>
      </c>
      <c r="I49" s="9">
        <f>+VLOOKUP($A49,'01'!$A$10:$AB$90,9,0)+VLOOKUP($A49,'02'!$A$10:$AB$90,9,0)+VLOOKUP($A49,'03'!$A$10:$AB$90,9,0)+VLOOKUP($A49,'04'!$A$10:$AB$90,9,0)+VLOOKUP($A49,'05'!$A$10:$AB$90,9,0)+VLOOKUP($A49,'06'!$A$10:$AB$90,9,0)+VLOOKUP($A49,'07'!$A$10:$AB$90,9,0)+VLOOKUP($A49,'08'!$A$10:$AB$90,9,0)+VLOOKUP($A49,'09'!$A$10:$AB$90,9,0)+VLOOKUP($A49,'10'!$A$10:$AB$90,9,0)+VLOOKUP($A49,'11'!$A$10:$AB$90,9,0)+VLOOKUP($A49,'12'!$A$10:$AB$90,9,0)</f>
        <v>247.63</v>
      </c>
      <c r="J49" s="23">
        <f>+VLOOKUP($A49,'01'!$A$10:$AB$90,10,0)+VLOOKUP($A49,'02'!$A$10:$AB$90,10,0)+VLOOKUP($A49,'03'!$A$10:$AB$90,10,0)+VLOOKUP($A49,'04'!$A$10:$AB$90,10,0)+VLOOKUP($A49,'05'!$A$10:$AB$90,10,0)+VLOOKUP($A49,'06'!$A$10:$AB$90,10,0)+VLOOKUP($A49,'07'!$A$10:$AB$90,10,0)+VLOOKUP($A49,'08'!$A$10:$AB$90,10,0)+VLOOKUP($A49,'09'!$A$10:$AB$90,10,0)+VLOOKUP($A49,'10'!$A$10:$AB$90,10,0)+VLOOKUP($A49,'11'!$A$10:$AB$90,10,0)+VLOOKUP($A49,'12'!$A$10:$AB$90,10,0)</f>
        <v>273982.63</v>
      </c>
      <c r="K49" s="8">
        <f>+VLOOKUP($A49,'01'!$A$10:$AB$90,11,0)+VLOOKUP($A49,'02'!$A$10:$AB$90,11,0)+VLOOKUP($A49,'03'!$A$10:$AB$90,11,0)+VLOOKUP($A49,'04'!$A$10:$AB$90,11,0)+VLOOKUP($A49,'05'!$A$10:$AB$90,11,0)+VLOOKUP($A49,'06'!$A$10:$AB$90,11,0)+VLOOKUP($A49,'07'!$A$10:$AB$90,11,0)+VLOOKUP($A49,'08'!$A$10:$AB$90,11,0)+VLOOKUP($A49,'09'!$A$10:$AB$90,11,0)+VLOOKUP($A49,'10'!$A$10:$AB$90,11,0)+VLOOKUP($A49,'11'!$A$10:$AB$90,11,0)+VLOOKUP($A49,'12'!$A$10:$AB$90,11,0)</f>
        <v>219186.1</v>
      </c>
      <c r="L49" s="23">
        <f>+VLOOKUP($A49,'01'!$A$10:$AB$90,12,0)+VLOOKUP($A49,'02'!$A$10:$AB$90,12,0)+VLOOKUP($A49,'03'!$A$10:$AB$90,12,0)+VLOOKUP($A49,'04'!$A$10:$AB$90,12,0)+VLOOKUP($A49,'05'!$A$10:$AB$90,12,0)+VLOOKUP($A49,'06'!$A$10:$AB$90,12,0)+VLOOKUP($A49,'07'!$A$10:$AB$90,12,0)+VLOOKUP($A49,'08'!$A$10:$AB$90,12,0)+VLOOKUP($A49,'09'!$A$10:$AB$90,12,0)+VLOOKUP($A49,'10'!$A$10:$AB$90,12,0)+VLOOKUP($A49,'11'!$A$10:$AB$90,12,0)+VLOOKUP($A49,'12'!$A$10:$AB$90,12,0)</f>
        <v>866701.48742027511</v>
      </c>
      <c r="M49" s="8">
        <f>+VLOOKUP($A49,'01'!$A$10:$AB$90,13,0)+VLOOKUP($A49,'02'!$A$10:$AB$90,13,0)+VLOOKUP($A49,'03'!$A$10:$AB$90,13,0)+VLOOKUP($A49,'04'!$A$10:$AB$90,13,0)+VLOOKUP($A49,'05'!$A$10:$AB$90,13,0)+VLOOKUP($A49,'06'!$A$10:$AB$90,13,0)+VLOOKUP($A49,'07'!$A$10:$AB$90,13,0)+VLOOKUP($A49,'08'!$A$10:$AB$90,13,0)+VLOOKUP($A49,'09'!$A$10:$AB$90,13,0)+VLOOKUP($A49,'10'!$A$10:$AB$90,13,0)+VLOOKUP($A49,'11'!$A$10:$AB$90,13,0)+VLOOKUP($A49,'12'!$A$10:$AB$90,13,0)</f>
        <v>684694.17506201728</v>
      </c>
      <c r="N49" s="15"/>
      <c r="O49" s="22"/>
      <c r="P49" s="4"/>
    </row>
    <row r="50" spans="1:16" ht="15" customHeight="1" x14ac:dyDescent="0.25">
      <c r="A50" s="7" t="s">
        <v>45</v>
      </c>
      <c r="B50" s="41">
        <v>0.21</v>
      </c>
      <c r="C50" s="23">
        <f>VLOOKUP($A50,'01'!$A$10:$AB$90,3,0)+VLOOKUP($A50,'02'!$A$10:$AB$90,3,0)+VLOOKUP($A50,'03'!$A$10:$AB$90,3,0)+VLOOKUP($A50,'04'!$A$10:$AB$90,3,0)+VLOOKUP($A50,'05'!$A$10:$AB$90,3,0)+VLOOKUP($A50,'06'!$A$10:$AB$90,3,0)+VLOOKUP($A50,'07'!$A$10:$AB$90,3,0)+VLOOKUP($A50,'08'!$A$10:$AB$90,3,0)+VLOOKUP($A50,'09'!$A$10:$AB$90,3,0)+VLOOKUP($A50,'10'!$A$10:$AB$90,3,0)+VLOOKUP($A50,'11'!$A$10:$AB$90,3,0)+VLOOKUP($A50,'12'!$A$10:$AC$90,3,0)</f>
        <v>9267361.6600000001</v>
      </c>
      <c r="D50" s="23">
        <f>+VLOOKUP($A50,'01'!$A$10:$AB$90,4,0)+VLOOKUP($A50,'02'!$A$10:$AB$90,4,0)+VLOOKUP($A50,'03'!$A$10:$AB$90,4,0)+VLOOKUP($A50,'04'!$A$10:$AB$90,4,0)+VLOOKUP($A50,'05'!$A$10:$AB$90,4,0)+VLOOKUP($A50,'06'!$A$10:$AB$90,4,0)+VLOOKUP($A50,'07'!$A$10:$AB$90,4,0)+VLOOKUP($A50,'08'!$A$10:$AB$90,4,0)+VLOOKUP($A50,'09'!$A$10:$AB$90,4,0)+VLOOKUP($A50,'10'!$A$10:$AB$90,4,0)+VLOOKUP($A50,'11'!$A$10:$AB$90,4,0)+VLOOKUP($A50,'12'!$A$10:$AC$90,4,0)</f>
        <v>7413889.29</v>
      </c>
      <c r="E50" s="23">
        <f>+VLOOKUP($A50,'01'!$A$10:$AB$90,5,0)+VLOOKUP($A50,'02'!$A$10:$AB$90,5,0)+VLOOKUP($A50,'03'!$A$10:$AB$90,5,0)+VLOOKUP($A50,'04'!$A$10:$AB$90,5,0)+VLOOKUP($A50,'05'!$A$10:$AB$90,5,0)+VLOOKUP($A50,'06'!$A$10:$AB$90,5,0)+VLOOKUP($A50,'07'!$A$10:$AB$90,5,0)+VLOOKUP($A50,'08'!$A$10:$AB$90,5,0)+VLOOKUP($A50,'09'!$A$10:$AB$90,5,0)+VLOOKUP($A50,'10'!$A$10:$AB$90,5,0)+VLOOKUP($A50,'11'!$A$10:$AB$90,5,0)+VLOOKUP($A50,'12'!$A$10:$AC$90,5,0)</f>
        <v>105652.14458400002</v>
      </c>
      <c r="F50" s="23">
        <f>+VLOOKUP($A50,'01'!$A$10:$AB$90,6,0)+VLOOKUP($A50,'02'!$A$10:$AB$90,6,0)+VLOOKUP($A50,'03'!$A$10:$AB$90,6,0)+VLOOKUP($A50,'04'!$A$10:$AB$90,6,0)+VLOOKUP($A50,'05'!$A$10:$AB$90,6,0)+VLOOKUP($A50,'06'!$A$10:$AB$90,6,0)+VLOOKUP($A50,'07'!$A$10:$AB$90,6,0)+VLOOKUP($A50,'08'!$A$10:$AB$90,6,0)+VLOOKUP($A50,'09'!$A$10:$AB$90,6,0)+VLOOKUP($A50,'10'!$A$10:$AB$90,6,0)+VLOOKUP($A50,'11'!$A$10:$AB$90,6,0)+VLOOKUP($A50,'12'!$A$10:$AC$90,6,0)</f>
        <v>83676.48000000001</v>
      </c>
      <c r="G50" s="23">
        <f>+VLOOKUP($A50,'01'!$A$10:$AB$90,7,0)+VLOOKUP($A50,'02'!$A$10:$AB$90,7,0)+VLOOKUP($A50,'03'!$A$10:$AB$90,7,0)+VLOOKUP($A50,'04'!$A$10:$AB$90,7,0)+VLOOKUP($A50,'05'!$A$10:$AB$90,7,0)+VLOOKUP($A50,'06'!$A$10:$AB$90,7,0)+VLOOKUP($A50,'07'!$A$10:$AB$90,7,0)+VLOOKUP($A50,'08'!$A$10:$AB$90,7,0)+VLOOKUP($A50,'09'!$A$10:$AB$90,7,0)+VLOOKUP($A50,'10'!$A$10:$AB$90,7,0)+VLOOKUP($A50,'11'!$A$10:$AB$90,7,0)+VLOOKUP($A50,'12'!$A$10:$AC$90,7,0)</f>
        <v>841413.21000000008</v>
      </c>
      <c r="H50" s="8">
        <f>+VLOOKUP($A50,'01'!$A$10:$AB$90,8,0)+VLOOKUP($A50,'02'!$A$10:$AB$90,8,0)+VLOOKUP($A50,'03'!$A$10:$AB$90,8,0)+VLOOKUP($A50,'04'!$A$10:$AB$90,8,0)+VLOOKUP($A50,'05'!$A$10:$AB$90,8,0)+VLOOKUP($A50,'06'!$A$10:$AB$90,8,0)+VLOOKUP($A50,'07'!$A$10:$AB$90,8,0)+VLOOKUP($A50,'08'!$A$10:$AB$90,8,0)+VLOOKUP($A50,'09'!$A$10:$AB$90,8,0)+VLOOKUP($A50,'10'!$A$10:$AB$90,8,0)+VLOOKUP($A50,'11'!$A$10:$AB$90,8,0)+VLOOKUP($A50,'12'!$A$10:$AC$90,8,0)</f>
        <v>673131.57</v>
      </c>
      <c r="I50" s="9">
        <f>+VLOOKUP($A50,'01'!$A$10:$AB$90,9,0)+VLOOKUP($A50,'02'!$A$10:$AB$90,9,0)+VLOOKUP($A50,'03'!$A$10:$AB$90,9,0)+VLOOKUP($A50,'04'!$A$10:$AB$90,9,0)+VLOOKUP($A50,'05'!$A$10:$AB$90,9,0)+VLOOKUP($A50,'06'!$A$10:$AB$90,9,0)+VLOOKUP($A50,'07'!$A$10:$AB$90,9,0)+VLOOKUP($A50,'08'!$A$10:$AB$90,9,0)+VLOOKUP($A50,'09'!$A$10:$AB$90,9,0)+VLOOKUP($A50,'10'!$A$10:$AB$90,9,0)+VLOOKUP($A50,'11'!$A$10:$AB$90,9,0)+VLOOKUP($A50,'12'!$A$10:$AB$90,9,0)</f>
        <v>113.4</v>
      </c>
      <c r="J50" s="23">
        <f>+VLOOKUP($A50,'01'!$A$10:$AB$90,10,0)+VLOOKUP($A50,'02'!$A$10:$AB$90,10,0)+VLOOKUP($A50,'03'!$A$10:$AB$90,10,0)+VLOOKUP($A50,'04'!$A$10:$AB$90,10,0)+VLOOKUP($A50,'05'!$A$10:$AB$90,10,0)+VLOOKUP($A50,'06'!$A$10:$AB$90,10,0)+VLOOKUP($A50,'07'!$A$10:$AB$90,10,0)+VLOOKUP($A50,'08'!$A$10:$AB$90,10,0)+VLOOKUP($A50,'09'!$A$10:$AB$90,10,0)+VLOOKUP($A50,'10'!$A$10:$AB$90,10,0)+VLOOKUP($A50,'11'!$A$10:$AB$90,10,0)+VLOOKUP($A50,'12'!$A$10:$AB$90,10,0)</f>
        <v>66057.820000000007</v>
      </c>
      <c r="K50" s="8">
        <f>+VLOOKUP($A50,'01'!$A$10:$AB$90,11,0)+VLOOKUP($A50,'02'!$A$10:$AB$90,11,0)+VLOOKUP($A50,'03'!$A$10:$AB$90,11,0)+VLOOKUP($A50,'04'!$A$10:$AB$90,11,0)+VLOOKUP($A50,'05'!$A$10:$AB$90,11,0)+VLOOKUP($A50,'06'!$A$10:$AB$90,11,0)+VLOOKUP($A50,'07'!$A$10:$AB$90,11,0)+VLOOKUP($A50,'08'!$A$10:$AB$90,11,0)+VLOOKUP($A50,'09'!$A$10:$AB$90,11,0)+VLOOKUP($A50,'10'!$A$10:$AB$90,11,0)+VLOOKUP($A50,'11'!$A$10:$AB$90,11,0)+VLOOKUP($A50,'12'!$A$10:$AB$90,11,0)</f>
        <v>52846.259999999995</v>
      </c>
      <c r="L50" s="23">
        <f>+VLOOKUP($A50,'01'!$A$10:$AB$90,12,0)+VLOOKUP($A50,'02'!$A$10:$AB$90,12,0)+VLOOKUP($A50,'03'!$A$10:$AB$90,12,0)+VLOOKUP($A50,'04'!$A$10:$AB$90,12,0)+VLOOKUP($A50,'05'!$A$10:$AB$90,12,0)+VLOOKUP($A50,'06'!$A$10:$AB$90,12,0)+VLOOKUP($A50,'07'!$A$10:$AB$90,12,0)+VLOOKUP($A50,'08'!$A$10:$AB$90,12,0)+VLOOKUP($A50,'09'!$A$10:$AB$90,12,0)+VLOOKUP($A50,'10'!$A$10:$AB$90,12,0)+VLOOKUP($A50,'11'!$A$10:$AB$90,12,0)+VLOOKUP($A50,'12'!$A$10:$AB$90,12,0)</f>
        <v>208963.61924025</v>
      </c>
      <c r="M50" s="8">
        <f>+VLOOKUP($A50,'01'!$A$10:$AB$90,13,0)+VLOOKUP($A50,'02'!$A$10:$AB$90,13,0)+VLOOKUP($A50,'03'!$A$10:$AB$90,13,0)+VLOOKUP($A50,'04'!$A$10:$AB$90,13,0)+VLOOKUP($A50,'05'!$A$10:$AB$90,13,0)+VLOOKUP($A50,'06'!$A$10:$AB$90,13,0)+VLOOKUP($A50,'07'!$A$10:$AB$90,13,0)+VLOOKUP($A50,'08'!$A$10:$AB$90,13,0)+VLOOKUP($A50,'09'!$A$10:$AB$90,13,0)+VLOOKUP($A50,'10'!$A$10:$AB$90,13,0)+VLOOKUP($A50,'11'!$A$10:$AB$90,13,0)+VLOOKUP($A50,'12'!$A$10:$AB$90,13,0)</f>
        <v>165081.2591997975</v>
      </c>
      <c r="N50" s="15"/>
      <c r="O50" s="22"/>
      <c r="P50" s="4"/>
    </row>
    <row r="51" spans="1:16" ht="15" customHeight="1" x14ac:dyDescent="0.25">
      <c r="A51" s="7" t="s">
        <v>46</v>
      </c>
      <c r="B51" s="40">
        <v>0.36199999999999999</v>
      </c>
      <c r="C51" s="23">
        <f>VLOOKUP($A51,'01'!$A$10:$AB$90,3,0)+VLOOKUP($A51,'02'!$A$10:$AB$90,3,0)+VLOOKUP($A51,'03'!$A$10:$AB$90,3,0)+VLOOKUP($A51,'04'!$A$10:$AB$90,3,0)+VLOOKUP($A51,'05'!$A$10:$AB$90,3,0)+VLOOKUP($A51,'06'!$A$10:$AB$90,3,0)+VLOOKUP($A51,'07'!$A$10:$AB$90,3,0)+VLOOKUP($A51,'08'!$A$10:$AB$90,3,0)+VLOOKUP($A51,'09'!$A$10:$AB$90,3,0)+VLOOKUP($A51,'10'!$A$10:$AB$90,3,0)+VLOOKUP($A51,'11'!$A$10:$AB$90,3,0)+VLOOKUP($A51,'12'!$A$10:$AC$90,3,0)</f>
        <v>15975875.239999998</v>
      </c>
      <c r="D51" s="23">
        <f>+VLOOKUP($A51,'01'!$A$10:$AB$90,4,0)+VLOOKUP($A51,'02'!$A$10:$AB$90,4,0)+VLOOKUP($A51,'03'!$A$10:$AB$90,4,0)+VLOOKUP($A51,'04'!$A$10:$AB$90,4,0)+VLOOKUP($A51,'05'!$A$10:$AB$90,4,0)+VLOOKUP($A51,'06'!$A$10:$AB$90,4,0)+VLOOKUP($A51,'07'!$A$10:$AB$90,4,0)+VLOOKUP($A51,'08'!$A$10:$AB$90,4,0)+VLOOKUP($A51,'09'!$A$10:$AB$90,4,0)+VLOOKUP($A51,'10'!$A$10:$AB$90,4,0)+VLOOKUP($A51,'11'!$A$10:$AB$90,4,0)+VLOOKUP($A51,'12'!$A$10:$AC$90,4,0)</f>
        <v>12780700.189999999</v>
      </c>
      <c r="E51" s="23">
        <f>+VLOOKUP($A51,'01'!$A$10:$AB$90,5,0)+VLOOKUP($A51,'02'!$A$10:$AB$90,5,0)+VLOOKUP($A51,'03'!$A$10:$AB$90,5,0)+VLOOKUP($A51,'04'!$A$10:$AB$90,5,0)+VLOOKUP($A51,'05'!$A$10:$AB$90,5,0)+VLOOKUP($A51,'06'!$A$10:$AB$90,5,0)+VLOOKUP($A51,'07'!$A$10:$AB$90,5,0)+VLOOKUP($A51,'08'!$A$10:$AB$90,5,0)+VLOOKUP($A51,'09'!$A$10:$AB$90,5,0)+VLOOKUP($A51,'10'!$A$10:$AB$90,5,0)+VLOOKUP($A51,'11'!$A$10:$AB$90,5,0)+VLOOKUP($A51,'12'!$A$10:$AC$90,5,0)</f>
        <v>182124.1730448</v>
      </c>
      <c r="F51" s="23">
        <f>+VLOOKUP($A51,'01'!$A$10:$AB$90,6,0)+VLOOKUP($A51,'02'!$A$10:$AB$90,6,0)+VLOOKUP($A51,'03'!$A$10:$AB$90,6,0)+VLOOKUP($A51,'04'!$A$10:$AB$90,6,0)+VLOOKUP($A51,'05'!$A$10:$AB$90,6,0)+VLOOKUP($A51,'06'!$A$10:$AB$90,6,0)+VLOOKUP($A51,'07'!$A$10:$AB$90,6,0)+VLOOKUP($A51,'08'!$A$10:$AB$90,6,0)+VLOOKUP($A51,'09'!$A$10:$AB$90,6,0)+VLOOKUP($A51,'10'!$A$10:$AB$90,6,0)+VLOOKUP($A51,'11'!$A$10:$AB$90,6,0)+VLOOKUP($A51,'12'!$A$10:$AC$90,6,0)</f>
        <v>144242.36000000002</v>
      </c>
      <c r="G51" s="23">
        <f>+VLOOKUP($A51,'01'!$A$10:$AB$90,7,0)+VLOOKUP($A51,'02'!$A$10:$AB$90,7,0)+VLOOKUP($A51,'03'!$A$10:$AB$90,7,0)+VLOOKUP($A51,'04'!$A$10:$AB$90,7,0)+VLOOKUP($A51,'05'!$A$10:$AB$90,7,0)+VLOOKUP($A51,'06'!$A$10:$AB$90,7,0)+VLOOKUP($A51,'07'!$A$10:$AB$90,7,0)+VLOOKUP($A51,'08'!$A$10:$AB$90,7,0)+VLOOKUP($A51,'09'!$A$10:$AB$90,7,0)+VLOOKUP($A51,'10'!$A$10:$AB$90,7,0)+VLOOKUP($A51,'11'!$A$10:$AB$90,7,0)+VLOOKUP($A51,'12'!$A$10:$AC$90,7,0)</f>
        <v>1983425.3000000003</v>
      </c>
      <c r="H51" s="8">
        <f>+VLOOKUP($A51,'01'!$A$10:$AB$90,8,0)+VLOOKUP($A51,'02'!$A$10:$AB$90,8,0)+VLOOKUP($A51,'03'!$A$10:$AB$90,8,0)+VLOOKUP($A51,'04'!$A$10:$AB$90,8,0)+VLOOKUP($A51,'05'!$A$10:$AB$90,8,0)+VLOOKUP($A51,'06'!$A$10:$AB$90,8,0)+VLOOKUP($A51,'07'!$A$10:$AB$90,8,0)+VLOOKUP($A51,'08'!$A$10:$AB$90,8,0)+VLOOKUP($A51,'09'!$A$10:$AB$90,8,0)+VLOOKUP($A51,'10'!$A$10:$AB$90,8,0)+VLOOKUP($A51,'11'!$A$10:$AB$90,8,0)+VLOOKUP($A51,'12'!$A$10:$AC$90,8,0)</f>
        <v>1586741.1600000001</v>
      </c>
      <c r="I51" s="9">
        <f>+VLOOKUP($A51,'01'!$A$10:$AB$90,9,0)+VLOOKUP($A51,'02'!$A$10:$AB$90,9,0)+VLOOKUP($A51,'03'!$A$10:$AB$90,9,0)+VLOOKUP($A51,'04'!$A$10:$AB$90,9,0)+VLOOKUP($A51,'05'!$A$10:$AB$90,9,0)+VLOOKUP($A51,'06'!$A$10:$AB$90,9,0)+VLOOKUP($A51,'07'!$A$10:$AB$90,9,0)+VLOOKUP($A51,'08'!$A$10:$AB$90,9,0)+VLOOKUP($A51,'09'!$A$10:$AB$90,9,0)+VLOOKUP($A51,'10'!$A$10:$AB$90,9,0)+VLOOKUP($A51,'11'!$A$10:$AB$90,9,0)+VLOOKUP($A51,'12'!$A$10:$AB$90,9,0)</f>
        <v>164.88</v>
      </c>
      <c r="J51" s="23">
        <f>+VLOOKUP($A51,'01'!$A$10:$AB$90,10,0)+VLOOKUP($A51,'02'!$A$10:$AB$90,10,0)+VLOOKUP($A51,'03'!$A$10:$AB$90,10,0)+VLOOKUP($A51,'04'!$A$10:$AB$90,10,0)+VLOOKUP($A51,'05'!$A$10:$AB$90,10,0)+VLOOKUP($A51,'06'!$A$10:$AB$90,10,0)+VLOOKUP($A51,'07'!$A$10:$AB$90,10,0)+VLOOKUP($A51,'08'!$A$10:$AB$90,10,0)+VLOOKUP($A51,'09'!$A$10:$AB$90,10,0)+VLOOKUP($A51,'10'!$A$10:$AB$90,10,0)+VLOOKUP($A51,'11'!$A$10:$AB$90,10,0)+VLOOKUP($A51,'12'!$A$10:$AB$90,10,0)</f>
        <v>113871.07000000002</v>
      </c>
      <c r="K51" s="8">
        <f>+VLOOKUP($A51,'01'!$A$10:$AB$90,11,0)+VLOOKUP($A51,'02'!$A$10:$AB$90,11,0)+VLOOKUP($A51,'03'!$A$10:$AB$90,11,0)+VLOOKUP($A51,'04'!$A$10:$AB$90,11,0)+VLOOKUP($A51,'05'!$A$10:$AB$90,11,0)+VLOOKUP($A51,'06'!$A$10:$AB$90,11,0)+VLOOKUP($A51,'07'!$A$10:$AB$90,11,0)+VLOOKUP($A51,'08'!$A$10:$AB$90,11,0)+VLOOKUP($A51,'09'!$A$10:$AB$90,11,0)+VLOOKUP($A51,'10'!$A$10:$AB$90,11,0)+VLOOKUP($A51,'11'!$A$10:$AB$90,11,0)+VLOOKUP($A51,'12'!$A$10:$AB$90,11,0)</f>
        <v>91096.85</v>
      </c>
      <c r="L51" s="23">
        <f>+VLOOKUP($A51,'01'!$A$10:$AB$90,12,0)+VLOOKUP($A51,'02'!$A$10:$AB$90,12,0)+VLOOKUP($A51,'03'!$A$10:$AB$90,12,0)+VLOOKUP($A51,'04'!$A$10:$AB$90,12,0)+VLOOKUP($A51,'05'!$A$10:$AB$90,12,0)+VLOOKUP($A51,'06'!$A$10:$AB$90,12,0)+VLOOKUP($A51,'07'!$A$10:$AB$90,12,0)+VLOOKUP($A51,'08'!$A$10:$AB$90,12,0)+VLOOKUP($A51,'09'!$A$10:$AB$90,12,0)+VLOOKUP($A51,'10'!$A$10:$AB$90,12,0)+VLOOKUP($A51,'11'!$A$10:$AB$90,12,0)+VLOOKUP($A51,'12'!$A$10:$AB$90,12,0)</f>
        <v>360213.47697605001</v>
      </c>
      <c r="M51" s="8">
        <f>+VLOOKUP($A51,'01'!$A$10:$AB$90,13,0)+VLOOKUP($A51,'02'!$A$10:$AB$90,13,0)+VLOOKUP($A51,'03'!$A$10:$AB$90,13,0)+VLOOKUP($A51,'04'!$A$10:$AB$90,13,0)+VLOOKUP($A51,'05'!$A$10:$AB$90,13,0)+VLOOKUP($A51,'06'!$A$10:$AB$90,13,0)+VLOOKUP($A51,'07'!$A$10:$AB$90,13,0)+VLOOKUP($A51,'08'!$A$10:$AB$90,13,0)+VLOOKUP($A51,'09'!$A$10:$AB$90,13,0)+VLOOKUP($A51,'10'!$A$10:$AB$90,13,0)+VLOOKUP($A51,'11'!$A$10:$AB$90,13,0)+VLOOKUP($A51,'12'!$A$10:$AB$90,13,0)</f>
        <v>284568.64681107952</v>
      </c>
      <c r="N51" s="15"/>
      <c r="O51" s="22"/>
      <c r="P51" s="4"/>
    </row>
    <row r="52" spans="1:16" ht="15" customHeight="1" x14ac:dyDescent="0.25">
      <c r="A52" s="7" t="s">
        <v>47</v>
      </c>
      <c r="B52" s="40">
        <v>0.373</v>
      </c>
      <c r="C52" s="23">
        <f>VLOOKUP($A52,'01'!$A$10:$AB$90,3,0)+VLOOKUP($A52,'02'!$A$10:$AB$90,3,0)+VLOOKUP($A52,'03'!$A$10:$AB$90,3,0)+VLOOKUP($A52,'04'!$A$10:$AB$90,3,0)+VLOOKUP($A52,'05'!$A$10:$AB$90,3,0)+VLOOKUP($A52,'06'!$A$10:$AB$90,3,0)+VLOOKUP($A52,'07'!$A$10:$AB$90,3,0)+VLOOKUP($A52,'08'!$A$10:$AB$90,3,0)+VLOOKUP($A52,'09'!$A$10:$AB$90,3,0)+VLOOKUP($A52,'10'!$A$10:$AB$90,3,0)+VLOOKUP($A52,'11'!$A$10:$AB$90,3,0)+VLOOKUP($A52,'12'!$A$10:$AC$90,3,0)</f>
        <v>16460442.59</v>
      </c>
      <c r="D52" s="23">
        <f>+VLOOKUP($A52,'01'!$A$10:$AB$90,4,0)+VLOOKUP($A52,'02'!$A$10:$AB$90,4,0)+VLOOKUP($A52,'03'!$A$10:$AB$90,4,0)+VLOOKUP($A52,'04'!$A$10:$AB$90,4,0)+VLOOKUP($A52,'05'!$A$10:$AB$90,4,0)+VLOOKUP($A52,'06'!$A$10:$AB$90,4,0)+VLOOKUP($A52,'07'!$A$10:$AB$90,4,0)+VLOOKUP($A52,'08'!$A$10:$AB$90,4,0)+VLOOKUP($A52,'09'!$A$10:$AB$90,4,0)+VLOOKUP($A52,'10'!$A$10:$AB$90,4,0)+VLOOKUP($A52,'11'!$A$10:$AB$90,4,0)+VLOOKUP($A52,'12'!$A$10:$AC$90,4,0)</f>
        <v>13168353.92</v>
      </c>
      <c r="E52" s="23">
        <f>+VLOOKUP($A52,'01'!$A$10:$AB$90,5,0)+VLOOKUP($A52,'02'!$A$10:$AB$90,5,0)+VLOOKUP($A52,'03'!$A$10:$AB$90,5,0)+VLOOKUP($A52,'04'!$A$10:$AB$90,5,0)+VLOOKUP($A52,'05'!$A$10:$AB$90,5,0)+VLOOKUP($A52,'06'!$A$10:$AB$90,5,0)+VLOOKUP($A52,'07'!$A$10:$AB$90,5,0)+VLOOKUP($A52,'08'!$A$10:$AB$90,5,0)+VLOOKUP($A52,'09'!$A$10:$AB$90,5,0)+VLOOKUP($A52,'10'!$A$10:$AB$90,5,0)+VLOOKUP($A52,'11'!$A$10:$AB$90,5,0)+VLOOKUP($A52,'12'!$A$10:$AC$90,5,0)</f>
        <v>187658.33299920004</v>
      </c>
      <c r="F52" s="23">
        <f>+VLOOKUP($A52,'01'!$A$10:$AB$90,6,0)+VLOOKUP($A52,'02'!$A$10:$AB$90,6,0)+VLOOKUP($A52,'03'!$A$10:$AB$90,6,0)+VLOOKUP($A52,'04'!$A$10:$AB$90,6,0)+VLOOKUP($A52,'05'!$A$10:$AB$90,6,0)+VLOOKUP($A52,'06'!$A$10:$AB$90,6,0)+VLOOKUP($A52,'07'!$A$10:$AB$90,6,0)+VLOOKUP($A52,'08'!$A$10:$AB$90,6,0)+VLOOKUP($A52,'09'!$A$10:$AB$90,6,0)+VLOOKUP($A52,'10'!$A$10:$AB$90,6,0)+VLOOKUP($A52,'11'!$A$10:$AB$90,6,0)+VLOOKUP($A52,'12'!$A$10:$AC$90,6,0)</f>
        <v>148625.40000000002</v>
      </c>
      <c r="G52" s="23">
        <f>+VLOOKUP($A52,'01'!$A$10:$AB$90,7,0)+VLOOKUP($A52,'02'!$A$10:$AB$90,7,0)+VLOOKUP($A52,'03'!$A$10:$AB$90,7,0)+VLOOKUP($A52,'04'!$A$10:$AB$90,7,0)+VLOOKUP($A52,'05'!$A$10:$AB$90,7,0)+VLOOKUP($A52,'06'!$A$10:$AB$90,7,0)+VLOOKUP($A52,'07'!$A$10:$AB$90,7,0)+VLOOKUP($A52,'08'!$A$10:$AB$90,7,0)+VLOOKUP($A52,'09'!$A$10:$AB$90,7,0)+VLOOKUP($A52,'10'!$A$10:$AB$90,7,0)+VLOOKUP($A52,'11'!$A$10:$AB$90,7,0)+VLOOKUP($A52,'12'!$A$10:$AC$90,7,0)</f>
        <v>1051335.48</v>
      </c>
      <c r="H52" s="8">
        <f>+VLOOKUP($A52,'01'!$A$10:$AB$90,8,0)+VLOOKUP($A52,'02'!$A$10:$AB$90,8,0)+VLOOKUP($A52,'03'!$A$10:$AB$90,8,0)+VLOOKUP($A52,'04'!$A$10:$AB$90,8,0)+VLOOKUP($A52,'05'!$A$10:$AB$90,8,0)+VLOOKUP($A52,'06'!$A$10:$AB$90,8,0)+VLOOKUP($A52,'07'!$A$10:$AB$90,8,0)+VLOOKUP($A52,'08'!$A$10:$AB$90,8,0)+VLOOKUP($A52,'09'!$A$10:$AB$90,8,0)+VLOOKUP($A52,'10'!$A$10:$AB$90,8,0)+VLOOKUP($A52,'11'!$A$10:$AB$90,8,0)+VLOOKUP($A52,'12'!$A$10:$AC$90,8,0)</f>
        <v>841069.36</v>
      </c>
      <c r="I52" s="9">
        <f>+VLOOKUP($A52,'01'!$A$10:$AB$90,9,0)+VLOOKUP($A52,'02'!$A$10:$AB$90,9,0)+VLOOKUP($A52,'03'!$A$10:$AB$90,9,0)+VLOOKUP($A52,'04'!$A$10:$AB$90,9,0)+VLOOKUP($A52,'05'!$A$10:$AB$90,9,0)+VLOOKUP($A52,'06'!$A$10:$AB$90,9,0)+VLOOKUP($A52,'07'!$A$10:$AB$90,9,0)+VLOOKUP($A52,'08'!$A$10:$AB$90,9,0)+VLOOKUP($A52,'09'!$A$10:$AB$90,9,0)+VLOOKUP($A52,'10'!$A$10:$AB$90,9,0)+VLOOKUP($A52,'11'!$A$10:$AB$90,9,0)+VLOOKUP($A52,'12'!$A$10:$AB$90,9,0)</f>
        <v>109.13</v>
      </c>
      <c r="J52" s="23">
        <f>+VLOOKUP($A52,'01'!$A$10:$AB$90,10,0)+VLOOKUP($A52,'02'!$A$10:$AB$90,10,0)+VLOOKUP($A52,'03'!$A$10:$AB$90,10,0)+VLOOKUP($A52,'04'!$A$10:$AB$90,10,0)+VLOOKUP($A52,'05'!$A$10:$AB$90,10,0)+VLOOKUP($A52,'06'!$A$10:$AB$90,10,0)+VLOOKUP($A52,'07'!$A$10:$AB$90,10,0)+VLOOKUP($A52,'08'!$A$10:$AB$90,10,0)+VLOOKUP($A52,'09'!$A$10:$AB$90,10,0)+VLOOKUP($A52,'10'!$A$10:$AB$90,10,0)+VLOOKUP($A52,'11'!$A$10:$AB$90,10,0)+VLOOKUP($A52,'12'!$A$10:$AB$90,10,0)</f>
        <v>117331.23999999999</v>
      </c>
      <c r="K52" s="8">
        <f>+VLOOKUP($A52,'01'!$A$10:$AB$90,11,0)+VLOOKUP($A52,'02'!$A$10:$AB$90,11,0)+VLOOKUP($A52,'03'!$A$10:$AB$90,11,0)+VLOOKUP($A52,'04'!$A$10:$AB$90,11,0)+VLOOKUP($A52,'05'!$A$10:$AB$90,11,0)+VLOOKUP($A52,'06'!$A$10:$AB$90,11,0)+VLOOKUP($A52,'07'!$A$10:$AB$90,11,0)+VLOOKUP($A52,'08'!$A$10:$AB$90,11,0)+VLOOKUP($A52,'09'!$A$10:$AB$90,11,0)+VLOOKUP($A52,'10'!$A$10:$AB$90,11,0)+VLOOKUP($A52,'11'!$A$10:$AB$90,11,0)+VLOOKUP($A52,'12'!$A$10:$AB$90,11,0)</f>
        <v>93864.999999999985</v>
      </c>
      <c r="L52" s="23">
        <f>+VLOOKUP($A52,'01'!$A$10:$AB$90,12,0)+VLOOKUP($A52,'02'!$A$10:$AB$90,12,0)+VLOOKUP($A52,'03'!$A$10:$AB$90,12,0)+VLOOKUP($A52,'04'!$A$10:$AB$90,12,0)+VLOOKUP($A52,'05'!$A$10:$AB$90,12,0)+VLOOKUP($A52,'06'!$A$10:$AB$90,12,0)+VLOOKUP($A52,'07'!$A$10:$AB$90,12,0)+VLOOKUP($A52,'08'!$A$10:$AB$90,12,0)+VLOOKUP($A52,'09'!$A$10:$AB$90,12,0)+VLOOKUP($A52,'10'!$A$10:$AB$90,12,0)+VLOOKUP($A52,'11'!$A$10:$AB$90,12,0)+VLOOKUP($A52,'12'!$A$10:$AB$90,12,0)</f>
        <v>371159.19036482502</v>
      </c>
      <c r="M52" s="8">
        <f>+VLOOKUP($A52,'01'!$A$10:$AB$90,13,0)+VLOOKUP($A52,'02'!$A$10:$AB$90,13,0)+VLOOKUP($A52,'03'!$A$10:$AB$90,13,0)+VLOOKUP($A52,'04'!$A$10:$AB$90,13,0)+VLOOKUP($A52,'05'!$A$10:$AB$90,13,0)+VLOOKUP($A52,'06'!$A$10:$AB$90,13,0)+VLOOKUP($A52,'07'!$A$10:$AB$90,13,0)+VLOOKUP($A52,'08'!$A$10:$AB$90,13,0)+VLOOKUP($A52,'09'!$A$10:$AB$90,13,0)+VLOOKUP($A52,'10'!$A$10:$AB$90,13,0)+VLOOKUP($A52,'11'!$A$10:$AB$90,13,0)+VLOOKUP($A52,'12'!$A$10:$AB$90,13,0)</f>
        <v>293215.76038821181</v>
      </c>
      <c r="N52" s="15"/>
      <c r="O52" s="22"/>
      <c r="P52" s="4"/>
    </row>
    <row r="53" spans="1:16" ht="15" customHeight="1" x14ac:dyDescent="0.25">
      <c r="A53" s="7" t="s">
        <v>48</v>
      </c>
      <c r="B53" s="40">
        <v>4.9790000000000001</v>
      </c>
      <c r="C53" s="23">
        <f>VLOOKUP($A53,'01'!$A$10:$AB$90,3,0)+VLOOKUP($A53,'02'!$A$10:$AB$90,3,0)+VLOOKUP($A53,'03'!$A$10:$AB$90,3,0)+VLOOKUP($A53,'04'!$A$10:$AB$90,3,0)+VLOOKUP($A53,'05'!$A$10:$AB$90,3,0)+VLOOKUP($A53,'06'!$A$10:$AB$90,3,0)+VLOOKUP($A53,'07'!$A$10:$AB$90,3,0)+VLOOKUP($A53,'08'!$A$10:$AB$90,3,0)+VLOOKUP($A53,'09'!$A$10:$AB$90,3,0)+VLOOKUP($A53,'10'!$A$10:$AB$90,3,0)+VLOOKUP($A53,'11'!$A$10:$AB$90,3,0)+VLOOKUP($A53,'12'!$A$10:$AC$90,3,0)</f>
        <v>219737617.74999997</v>
      </c>
      <c r="D53" s="23">
        <f>+VLOOKUP($A53,'01'!$A$10:$AB$90,4,0)+VLOOKUP($A53,'02'!$A$10:$AB$90,4,0)+VLOOKUP($A53,'03'!$A$10:$AB$90,4,0)+VLOOKUP($A53,'04'!$A$10:$AB$90,4,0)+VLOOKUP($A53,'05'!$A$10:$AB$90,4,0)+VLOOKUP($A53,'06'!$A$10:$AB$90,4,0)+VLOOKUP($A53,'07'!$A$10:$AB$90,4,0)+VLOOKUP($A53,'08'!$A$10:$AB$90,4,0)+VLOOKUP($A53,'09'!$A$10:$AB$90,4,0)+VLOOKUP($A53,'10'!$A$10:$AB$90,4,0)+VLOOKUP($A53,'11'!$A$10:$AB$90,4,0)+VLOOKUP($A53,'12'!$A$10:$AC$90,4,0)</f>
        <v>175790094.21000001</v>
      </c>
      <c r="E53" s="23">
        <f>+VLOOKUP($A53,'01'!$A$10:$AB$90,5,0)+VLOOKUP($A53,'02'!$A$10:$AB$90,5,0)+VLOOKUP($A53,'03'!$A$10:$AB$90,5,0)+VLOOKUP($A53,'04'!$A$10:$AB$90,5,0)+VLOOKUP($A53,'05'!$A$10:$AB$90,5,0)+VLOOKUP($A53,'06'!$A$10:$AB$90,5,0)+VLOOKUP($A53,'07'!$A$10:$AB$90,5,0)+VLOOKUP($A53,'08'!$A$10:$AB$90,5,0)+VLOOKUP($A53,'09'!$A$10:$AB$90,5,0)+VLOOKUP($A53,'10'!$A$10:$AB$90,5,0)+VLOOKUP($A53,'11'!$A$10:$AB$90,5,0)+VLOOKUP($A53,'12'!$A$10:$AC$90,5,0)</f>
        <v>2504962.0375415995</v>
      </c>
      <c r="F53" s="23">
        <f>+VLOOKUP($A53,'01'!$A$10:$AB$90,6,0)+VLOOKUP($A53,'02'!$A$10:$AB$90,6,0)+VLOOKUP($A53,'03'!$A$10:$AB$90,6,0)+VLOOKUP($A53,'04'!$A$10:$AB$90,6,0)+VLOOKUP($A53,'05'!$A$10:$AB$90,6,0)+VLOOKUP($A53,'06'!$A$10:$AB$90,6,0)+VLOOKUP($A53,'07'!$A$10:$AB$90,6,0)+VLOOKUP($A53,'08'!$A$10:$AB$90,6,0)+VLOOKUP($A53,'09'!$A$10:$AB$90,6,0)+VLOOKUP($A53,'10'!$A$10:$AB$90,6,0)+VLOOKUP($A53,'11'!$A$10:$AB$90,6,0)+VLOOKUP($A53,'12'!$A$10:$AC$90,6,0)</f>
        <v>1983929.9500000002</v>
      </c>
      <c r="G53" s="23">
        <f>+VLOOKUP($A53,'01'!$A$10:$AB$90,7,0)+VLOOKUP($A53,'02'!$A$10:$AB$90,7,0)+VLOOKUP($A53,'03'!$A$10:$AB$90,7,0)+VLOOKUP($A53,'04'!$A$10:$AB$90,7,0)+VLOOKUP($A53,'05'!$A$10:$AB$90,7,0)+VLOOKUP($A53,'06'!$A$10:$AB$90,7,0)+VLOOKUP($A53,'07'!$A$10:$AB$90,7,0)+VLOOKUP($A53,'08'!$A$10:$AB$90,7,0)+VLOOKUP($A53,'09'!$A$10:$AB$90,7,0)+VLOOKUP($A53,'10'!$A$10:$AB$90,7,0)+VLOOKUP($A53,'11'!$A$10:$AB$90,7,0)+VLOOKUP($A53,'12'!$A$10:$AC$90,7,0)</f>
        <v>23905168.450000003</v>
      </c>
      <c r="H53" s="8">
        <f>+VLOOKUP($A53,'01'!$A$10:$AB$90,8,0)+VLOOKUP($A53,'02'!$A$10:$AB$90,8,0)+VLOOKUP($A53,'03'!$A$10:$AB$90,8,0)+VLOOKUP($A53,'04'!$A$10:$AB$90,8,0)+VLOOKUP($A53,'05'!$A$10:$AB$90,8,0)+VLOOKUP($A53,'06'!$A$10:$AB$90,8,0)+VLOOKUP($A53,'07'!$A$10:$AB$90,8,0)+VLOOKUP($A53,'08'!$A$10:$AB$90,8,0)+VLOOKUP($A53,'09'!$A$10:$AB$90,8,0)+VLOOKUP($A53,'10'!$A$10:$AB$90,8,0)+VLOOKUP($A53,'11'!$A$10:$AB$90,8,0)+VLOOKUP($A53,'12'!$A$10:$AC$90,8,0)</f>
        <v>19124135.780000001</v>
      </c>
      <c r="I53" s="9">
        <f>+VLOOKUP($A53,'01'!$A$10:$AB$90,9,0)+VLOOKUP($A53,'02'!$A$10:$AB$90,9,0)+VLOOKUP($A53,'03'!$A$10:$AB$90,9,0)+VLOOKUP($A53,'04'!$A$10:$AB$90,9,0)+VLOOKUP($A53,'05'!$A$10:$AB$90,9,0)+VLOOKUP($A53,'06'!$A$10:$AB$90,9,0)+VLOOKUP($A53,'07'!$A$10:$AB$90,9,0)+VLOOKUP($A53,'08'!$A$10:$AB$90,9,0)+VLOOKUP($A53,'09'!$A$10:$AB$90,9,0)+VLOOKUP($A53,'10'!$A$10:$AB$90,9,0)+VLOOKUP($A53,'11'!$A$10:$AB$90,9,0)+VLOOKUP($A53,'12'!$A$10:$AB$90,9,0)</f>
        <v>1011.74</v>
      </c>
      <c r="J53" s="23">
        <f>+VLOOKUP($A53,'01'!$A$10:$AB$90,10,0)+VLOOKUP($A53,'02'!$A$10:$AB$90,10,0)+VLOOKUP($A53,'03'!$A$10:$AB$90,10,0)+VLOOKUP($A53,'04'!$A$10:$AB$90,10,0)+VLOOKUP($A53,'05'!$A$10:$AB$90,10,0)+VLOOKUP($A53,'06'!$A$10:$AB$90,10,0)+VLOOKUP($A53,'07'!$A$10:$AB$90,10,0)+VLOOKUP($A53,'08'!$A$10:$AB$90,10,0)+VLOOKUP($A53,'09'!$A$10:$AB$90,10,0)+VLOOKUP($A53,'10'!$A$10:$AB$90,10,0)+VLOOKUP($A53,'11'!$A$10:$AB$90,10,0)+VLOOKUP($A53,'12'!$A$10:$AB$90,10,0)</f>
        <v>1566199.23</v>
      </c>
      <c r="K53" s="8">
        <f>+VLOOKUP($A53,'01'!$A$10:$AB$90,11,0)+VLOOKUP($A53,'02'!$A$10:$AB$90,11,0)+VLOOKUP($A53,'03'!$A$10:$AB$90,11,0)+VLOOKUP($A53,'04'!$A$10:$AB$90,11,0)+VLOOKUP($A53,'05'!$A$10:$AB$90,11,0)+VLOOKUP($A53,'06'!$A$10:$AB$90,11,0)+VLOOKUP($A53,'07'!$A$10:$AB$90,11,0)+VLOOKUP($A53,'08'!$A$10:$AB$90,11,0)+VLOOKUP($A53,'09'!$A$10:$AB$90,11,0)+VLOOKUP($A53,'10'!$A$10:$AB$90,11,0)+VLOOKUP($A53,'11'!$A$10:$AB$90,11,0)+VLOOKUP($A53,'12'!$A$10:$AB$90,11,0)</f>
        <v>1252959.3799999999</v>
      </c>
      <c r="L53" s="23">
        <f>+VLOOKUP($A53,'01'!$A$10:$AB$90,12,0)+VLOOKUP($A53,'02'!$A$10:$AB$90,12,0)+VLOOKUP($A53,'03'!$A$10:$AB$90,12,0)+VLOOKUP($A53,'04'!$A$10:$AB$90,12,0)+VLOOKUP($A53,'05'!$A$10:$AB$90,12,0)+VLOOKUP($A53,'06'!$A$10:$AB$90,12,0)+VLOOKUP($A53,'07'!$A$10:$AB$90,12,0)+VLOOKUP($A53,'08'!$A$10:$AB$90,12,0)+VLOOKUP($A53,'09'!$A$10:$AB$90,12,0)+VLOOKUP($A53,'10'!$A$10:$AB$90,12,0)+VLOOKUP($A53,'11'!$A$10:$AB$90,12,0)+VLOOKUP($A53,'12'!$A$10:$AB$90,12,0)</f>
        <v>4954427.9057009751</v>
      </c>
      <c r="M53" s="8">
        <f>+VLOOKUP($A53,'01'!$A$10:$AB$90,13,0)+VLOOKUP($A53,'02'!$A$10:$AB$90,13,0)+VLOOKUP($A53,'03'!$A$10:$AB$90,13,0)+VLOOKUP($A53,'04'!$A$10:$AB$90,13,0)+VLOOKUP($A53,'05'!$A$10:$AB$90,13,0)+VLOOKUP($A53,'06'!$A$10:$AB$90,13,0)+VLOOKUP($A53,'07'!$A$10:$AB$90,13,0)+VLOOKUP($A53,'08'!$A$10:$AB$90,13,0)+VLOOKUP($A53,'09'!$A$10:$AB$90,13,0)+VLOOKUP($A53,'10'!$A$10:$AB$90,13,0)+VLOOKUP($A53,'11'!$A$10:$AB$90,13,0)+VLOOKUP($A53,'12'!$A$10:$AB$90,13,0)</f>
        <v>3913998.04550377</v>
      </c>
      <c r="N53" s="15"/>
      <c r="O53" s="22"/>
      <c r="P53" s="4"/>
    </row>
    <row r="54" spans="1:16" ht="15" customHeight="1" x14ac:dyDescent="0.25">
      <c r="A54" s="7" t="s">
        <v>49</v>
      </c>
      <c r="B54" s="40">
        <v>0.27600000000000002</v>
      </c>
      <c r="C54" s="23">
        <f>VLOOKUP($A54,'01'!$A$10:$AB$90,3,0)+VLOOKUP($A54,'02'!$A$10:$AB$90,3,0)+VLOOKUP($A54,'03'!$A$10:$AB$90,3,0)+VLOOKUP($A54,'04'!$A$10:$AB$90,3,0)+VLOOKUP($A54,'05'!$A$10:$AB$90,3,0)+VLOOKUP($A54,'06'!$A$10:$AB$90,3,0)+VLOOKUP($A54,'07'!$A$10:$AB$90,3,0)+VLOOKUP($A54,'08'!$A$10:$AB$90,3,0)+VLOOKUP($A54,'09'!$A$10:$AB$90,3,0)+VLOOKUP($A54,'10'!$A$10:$AB$90,3,0)+VLOOKUP($A54,'11'!$A$10:$AB$90,3,0)+VLOOKUP($A54,'12'!$A$10:$AC$90,3,0)</f>
        <v>12177801.029999999</v>
      </c>
      <c r="D54" s="23">
        <f>+VLOOKUP($A54,'01'!$A$10:$AB$90,4,0)+VLOOKUP($A54,'02'!$A$10:$AB$90,4,0)+VLOOKUP($A54,'03'!$A$10:$AB$90,4,0)+VLOOKUP($A54,'04'!$A$10:$AB$90,4,0)+VLOOKUP($A54,'05'!$A$10:$AB$90,4,0)+VLOOKUP($A54,'06'!$A$10:$AB$90,4,0)+VLOOKUP($A54,'07'!$A$10:$AB$90,4,0)+VLOOKUP($A54,'08'!$A$10:$AB$90,4,0)+VLOOKUP($A54,'09'!$A$10:$AB$90,4,0)+VLOOKUP($A54,'10'!$A$10:$AB$90,4,0)+VLOOKUP($A54,'11'!$A$10:$AB$90,4,0)+VLOOKUP($A54,'12'!$A$10:$AC$90,4,0)</f>
        <v>9742240.879999999</v>
      </c>
      <c r="E54" s="23">
        <f>+VLOOKUP($A54,'01'!$A$10:$AB$90,5,0)+VLOOKUP($A54,'02'!$A$10:$AB$90,5,0)+VLOOKUP($A54,'03'!$A$10:$AB$90,5,0)+VLOOKUP($A54,'04'!$A$10:$AB$90,5,0)+VLOOKUP($A54,'05'!$A$10:$AB$90,5,0)+VLOOKUP($A54,'06'!$A$10:$AB$90,5,0)+VLOOKUP($A54,'07'!$A$10:$AB$90,5,0)+VLOOKUP($A54,'08'!$A$10:$AB$90,5,0)+VLOOKUP($A54,'09'!$A$10:$AB$90,5,0)+VLOOKUP($A54,'10'!$A$10:$AB$90,5,0)+VLOOKUP($A54,'11'!$A$10:$AB$90,5,0)+VLOOKUP($A54,'12'!$A$10:$AC$90,5,0)</f>
        <v>138857.10431040003</v>
      </c>
      <c r="F54" s="23">
        <f>+VLOOKUP($A54,'01'!$A$10:$AB$90,6,0)+VLOOKUP($A54,'02'!$A$10:$AB$90,6,0)+VLOOKUP($A54,'03'!$A$10:$AB$90,6,0)+VLOOKUP($A54,'04'!$A$10:$AB$90,6,0)+VLOOKUP($A54,'05'!$A$10:$AB$90,6,0)+VLOOKUP($A54,'06'!$A$10:$AB$90,6,0)+VLOOKUP($A54,'07'!$A$10:$AB$90,6,0)+VLOOKUP($A54,'08'!$A$10:$AB$90,6,0)+VLOOKUP($A54,'09'!$A$10:$AB$90,6,0)+VLOOKUP($A54,'10'!$A$10:$AB$90,6,0)+VLOOKUP($A54,'11'!$A$10:$AB$90,6,0)+VLOOKUP($A54,'12'!$A$10:$AC$90,6,0)</f>
        <v>109974.86</v>
      </c>
      <c r="G54" s="23">
        <f>+VLOOKUP($A54,'01'!$A$10:$AB$90,7,0)+VLOOKUP($A54,'02'!$A$10:$AB$90,7,0)+VLOOKUP($A54,'03'!$A$10:$AB$90,7,0)+VLOOKUP($A54,'04'!$A$10:$AB$90,7,0)+VLOOKUP($A54,'05'!$A$10:$AB$90,7,0)+VLOOKUP($A54,'06'!$A$10:$AB$90,7,0)+VLOOKUP($A54,'07'!$A$10:$AB$90,7,0)+VLOOKUP($A54,'08'!$A$10:$AB$90,7,0)+VLOOKUP($A54,'09'!$A$10:$AB$90,7,0)+VLOOKUP($A54,'10'!$A$10:$AB$90,7,0)+VLOOKUP($A54,'11'!$A$10:$AB$90,7,0)+VLOOKUP($A54,'12'!$A$10:$AC$90,7,0)</f>
        <v>1648642.4399999997</v>
      </c>
      <c r="H54" s="8">
        <f>+VLOOKUP($A54,'01'!$A$10:$AB$90,8,0)+VLOOKUP($A54,'02'!$A$10:$AB$90,8,0)+VLOOKUP($A54,'03'!$A$10:$AB$90,8,0)+VLOOKUP($A54,'04'!$A$10:$AB$90,8,0)+VLOOKUP($A54,'05'!$A$10:$AB$90,8,0)+VLOOKUP($A54,'06'!$A$10:$AB$90,8,0)+VLOOKUP($A54,'07'!$A$10:$AB$90,8,0)+VLOOKUP($A54,'08'!$A$10:$AB$90,8,0)+VLOOKUP($A54,'09'!$A$10:$AB$90,8,0)+VLOOKUP($A54,'10'!$A$10:$AB$90,8,0)+VLOOKUP($A54,'11'!$A$10:$AB$90,8,0)+VLOOKUP($A54,'12'!$A$10:$AC$90,8,0)</f>
        <v>1318914.9600000002</v>
      </c>
      <c r="I54" s="9">
        <f>+VLOOKUP($A54,'01'!$A$10:$AB$90,9,0)+VLOOKUP($A54,'02'!$A$10:$AB$90,9,0)+VLOOKUP($A54,'03'!$A$10:$AB$90,9,0)+VLOOKUP($A54,'04'!$A$10:$AB$90,9,0)+VLOOKUP($A54,'05'!$A$10:$AB$90,9,0)+VLOOKUP($A54,'06'!$A$10:$AB$90,9,0)+VLOOKUP($A54,'07'!$A$10:$AB$90,9,0)+VLOOKUP($A54,'08'!$A$10:$AB$90,9,0)+VLOOKUP($A54,'09'!$A$10:$AB$90,9,0)+VLOOKUP($A54,'10'!$A$10:$AB$90,9,0)+VLOOKUP($A54,'11'!$A$10:$AB$90,9,0)+VLOOKUP($A54,'12'!$A$10:$AB$90,9,0)</f>
        <v>142.44999999999999</v>
      </c>
      <c r="J54" s="23">
        <f>+VLOOKUP($A54,'01'!$A$10:$AB$90,10,0)+VLOOKUP($A54,'02'!$A$10:$AB$90,10,0)+VLOOKUP($A54,'03'!$A$10:$AB$90,10,0)+VLOOKUP($A54,'04'!$A$10:$AB$90,10,0)+VLOOKUP($A54,'05'!$A$10:$AB$90,10,0)+VLOOKUP($A54,'06'!$A$10:$AB$90,10,0)+VLOOKUP($A54,'07'!$A$10:$AB$90,10,0)+VLOOKUP($A54,'08'!$A$10:$AB$90,10,0)+VLOOKUP($A54,'09'!$A$10:$AB$90,10,0)+VLOOKUP($A54,'10'!$A$10:$AB$90,10,0)+VLOOKUP($A54,'11'!$A$10:$AB$90,10,0)+VLOOKUP($A54,'12'!$A$10:$AB$90,10,0)</f>
        <v>86818.83</v>
      </c>
      <c r="K54" s="8">
        <f>+VLOOKUP($A54,'01'!$A$10:$AB$90,11,0)+VLOOKUP($A54,'02'!$A$10:$AB$90,11,0)+VLOOKUP($A54,'03'!$A$10:$AB$90,11,0)+VLOOKUP($A54,'04'!$A$10:$AB$90,11,0)+VLOOKUP($A54,'05'!$A$10:$AB$90,11,0)+VLOOKUP($A54,'06'!$A$10:$AB$90,11,0)+VLOOKUP($A54,'07'!$A$10:$AB$90,11,0)+VLOOKUP($A54,'08'!$A$10:$AB$90,11,0)+VLOOKUP($A54,'09'!$A$10:$AB$90,11,0)+VLOOKUP($A54,'10'!$A$10:$AB$90,11,0)+VLOOKUP($A54,'11'!$A$10:$AB$90,11,0)+VLOOKUP($A54,'12'!$A$10:$AB$90,11,0)</f>
        <v>69455.070000000007</v>
      </c>
      <c r="L54" s="23">
        <f>+VLOOKUP($A54,'01'!$A$10:$AB$90,12,0)+VLOOKUP($A54,'02'!$A$10:$AB$90,12,0)+VLOOKUP($A54,'03'!$A$10:$AB$90,12,0)+VLOOKUP($A54,'04'!$A$10:$AB$90,12,0)+VLOOKUP($A54,'05'!$A$10:$AB$90,12,0)+VLOOKUP($A54,'06'!$A$10:$AB$90,12,0)+VLOOKUP($A54,'07'!$A$10:$AB$90,12,0)+VLOOKUP($A54,'08'!$A$10:$AB$90,12,0)+VLOOKUP($A54,'09'!$A$10:$AB$90,12,0)+VLOOKUP($A54,'10'!$A$10:$AB$90,12,0)+VLOOKUP($A54,'11'!$A$10:$AB$90,12,0)+VLOOKUP($A54,'12'!$A$10:$AB$90,12,0)</f>
        <v>274637.89957290003</v>
      </c>
      <c r="M54" s="8">
        <f>+VLOOKUP($A54,'01'!$A$10:$AB$90,13,0)+VLOOKUP($A54,'02'!$A$10:$AB$90,13,0)+VLOOKUP($A54,'03'!$A$10:$AB$90,13,0)+VLOOKUP($A54,'04'!$A$10:$AB$90,13,0)+VLOOKUP($A54,'05'!$A$10:$AB$90,13,0)+VLOOKUP($A54,'06'!$A$10:$AB$90,13,0)+VLOOKUP($A54,'07'!$A$10:$AB$90,13,0)+VLOOKUP($A54,'08'!$A$10:$AB$90,13,0)+VLOOKUP($A54,'09'!$A$10:$AB$90,13,0)+VLOOKUP($A54,'10'!$A$10:$AB$90,13,0)+VLOOKUP($A54,'11'!$A$10:$AB$90,13,0)+VLOOKUP($A54,'12'!$A$10:$AB$90,13,0)</f>
        <v>216963.94066259099</v>
      </c>
      <c r="N54" s="15"/>
      <c r="O54" s="22"/>
      <c r="P54" s="4"/>
    </row>
    <row r="55" spans="1:16" ht="15" customHeight="1" x14ac:dyDescent="0.25">
      <c r="A55" s="7" t="s">
        <v>50</v>
      </c>
      <c r="B55" s="40">
        <v>0.65800000000000003</v>
      </c>
      <c r="C55" s="23">
        <f>VLOOKUP($A55,'01'!$A$10:$AB$90,3,0)+VLOOKUP($A55,'02'!$A$10:$AB$90,3,0)+VLOOKUP($A55,'03'!$A$10:$AB$90,3,0)+VLOOKUP($A55,'04'!$A$10:$AB$90,3,0)+VLOOKUP($A55,'05'!$A$10:$AB$90,3,0)+VLOOKUP($A55,'06'!$A$10:$AB$90,3,0)+VLOOKUP($A55,'07'!$A$10:$AB$90,3,0)+VLOOKUP($A55,'08'!$A$10:$AB$90,3,0)+VLOOKUP($A55,'09'!$A$10:$AB$90,3,0)+VLOOKUP($A55,'10'!$A$10:$AB$90,3,0)+VLOOKUP($A55,'11'!$A$10:$AB$90,3,0)+VLOOKUP($A55,'12'!$A$10:$AC$90,3,0)</f>
        <v>29035827.07</v>
      </c>
      <c r="D55" s="23">
        <f>+VLOOKUP($A55,'01'!$A$10:$AB$90,4,0)+VLOOKUP($A55,'02'!$A$10:$AB$90,4,0)+VLOOKUP($A55,'03'!$A$10:$AB$90,4,0)+VLOOKUP($A55,'04'!$A$10:$AB$90,4,0)+VLOOKUP($A55,'05'!$A$10:$AB$90,4,0)+VLOOKUP($A55,'06'!$A$10:$AB$90,4,0)+VLOOKUP($A55,'07'!$A$10:$AB$90,4,0)+VLOOKUP($A55,'08'!$A$10:$AB$90,4,0)+VLOOKUP($A55,'09'!$A$10:$AB$90,4,0)+VLOOKUP($A55,'10'!$A$10:$AB$90,4,0)+VLOOKUP($A55,'11'!$A$10:$AB$90,4,0)+VLOOKUP($A55,'12'!$A$10:$AC$90,4,0)</f>
        <v>23228661.729999997</v>
      </c>
      <c r="E55" s="23">
        <f>+VLOOKUP($A55,'01'!$A$10:$AB$90,5,0)+VLOOKUP($A55,'02'!$A$10:$AB$90,5,0)+VLOOKUP($A55,'03'!$A$10:$AB$90,5,0)+VLOOKUP($A55,'04'!$A$10:$AB$90,5,0)+VLOOKUP($A55,'05'!$A$10:$AB$90,5,0)+VLOOKUP($A55,'06'!$A$10:$AB$90,5,0)+VLOOKUP($A55,'07'!$A$10:$AB$90,5,0)+VLOOKUP($A55,'08'!$A$10:$AB$90,5,0)+VLOOKUP($A55,'09'!$A$10:$AB$90,5,0)+VLOOKUP($A55,'10'!$A$10:$AB$90,5,0)+VLOOKUP($A55,'11'!$A$10:$AB$90,5,0)+VLOOKUP($A55,'12'!$A$10:$AC$90,5,0)</f>
        <v>331043.38636319997</v>
      </c>
      <c r="F55" s="23">
        <f>+VLOOKUP($A55,'01'!$A$10:$AB$90,6,0)+VLOOKUP($A55,'02'!$A$10:$AB$90,6,0)+VLOOKUP($A55,'03'!$A$10:$AB$90,6,0)+VLOOKUP($A55,'04'!$A$10:$AB$90,6,0)+VLOOKUP($A55,'05'!$A$10:$AB$90,6,0)+VLOOKUP($A55,'06'!$A$10:$AB$90,6,0)+VLOOKUP($A55,'07'!$A$10:$AB$90,6,0)+VLOOKUP($A55,'08'!$A$10:$AB$90,6,0)+VLOOKUP($A55,'09'!$A$10:$AB$90,6,0)+VLOOKUP($A55,'10'!$A$10:$AB$90,6,0)+VLOOKUP($A55,'11'!$A$10:$AB$90,6,0)+VLOOKUP($A55,'12'!$A$10:$AC$90,6,0)</f>
        <v>262186.38</v>
      </c>
      <c r="G55" s="23">
        <f>+VLOOKUP($A55,'01'!$A$10:$AB$90,7,0)+VLOOKUP($A55,'02'!$A$10:$AB$90,7,0)+VLOOKUP($A55,'03'!$A$10:$AB$90,7,0)+VLOOKUP($A55,'04'!$A$10:$AB$90,7,0)+VLOOKUP($A55,'05'!$A$10:$AB$90,7,0)+VLOOKUP($A55,'06'!$A$10:$AB$90,7,0)+VLOOKUP($A55,'07'!$A$10:$AB$90,7,0)+VLOOKUP($A55,'08'!$A$10:$AB$90,7,0)+VLOOKUP($A55,'09'!$A$10:$AB$90,7,0)+VLOOKUP($A55,'10'!$A$10:$AB$90,7,0)+VLOOKUP($A55,'11'!$A$10:$AB$90,7,0)+VLOOKUP($A55,'12'!$A$10:$AC$90,7,0)</f>
        <v>5260899.7300000004</v>
      </c>
      <c r="H55" s="8">
        <f>+VLOOKUP($A55,'01'!$A$10:$AB$90,8,0)+VLOOKUP($A55,'02'!$A$10:$AB$90,8,0)+VLOOKUP($A55,'03'!$A$10:$AB$90,8,0)+VLOOKUP($A55,'04'!$A$10:$AB$90,8,0)+VLOOKUP($A55,'05'!$A$10:$AB$90,8,0)+VLOOKUP($A55,'06'!$A$10:$AB$90,8,0)+VLOOKUP($A55,'07'!$A$10:$AB$90,8,0)+VLOOKUP($A55,'08'!$A$10:$AB$90,8,0)+VLOOKUP($A55,'09'!$A$10:$AB$90,8,0)+VLOOKUP($A55,'10'!$A$10:$AB$90,8,0)+VLOOKUP($A55,'11'!$A$10:$AB$90,8,0)+VLOOKUP($A55,'12'!$A$10:$AC$90,8,0)</f>
        <v>4208720.8100000005</v>
      </c>
      <c r="I55" s="9">
        <f>+VLOOKUP($A55,'01'!$A$10:$AB$90,9,0)+VLOOKUP($A55,'02'!$A$10:$AB$90,9,0)+VLOOKUP($A55,'03'!$A$10:$AB$90,9,0)+VLOOKUP($A55,'04'!$A$10:$AB$90,9,0)+VLOOKUP($A55,'05'!$A$10:$AB$90,9,0)+VLOOKUP($A55,'06'!$A$10:$AB$90,9,0)+VLOOKUP($A55,'07'!$A$10:$AB$90,9,0)+VLOOKUP($A55,'08'!$A$10:$AB$90,9,0)+VLOOKUP($A55,'09'!$A$10:$AB$90,9,0)+VLOOKUP($A55,'10'!$A$10:$AB$90,9,0)+VLOOKUP($A55,'11'!$A$10:$AB$90,9,0)+VLOOKUP($A55,'12'!$A$10:$AB$90,9,0)</f>
        <v>289.79000000000002</v>
      </c>
      <c r="J55" s="23">
        <f>+VLOOKUP($A55,'01'!$A$10:$AB$90,10,0)+VLOOKUP($A55,'02'!$A$10:$AB$90,10,0)+VLOOKUP($A55,'03'!$A$10:$AB$90,10,0)+VLOOKUP($A55,'04'!$A$10:$AB$90,10,0)+VLOOKUP($A55,'05'!$A$10:$AB$90,10,0)+VLOOKUP($A55,'06'!$A$10:$AB$90,10,0)+VLOOKUP($A55,'07'!$A$10:$AB$90,10,0)+VLOOKUP($A55,'08'!$A$10:$AB$90,10,0)+VLOOKUP($A55,'09'!$A$10:$AB$90,10,0)+VLOOKUP($A55,'10'!$A$10:$AB$90,10,0)+VLOOKUP($A55,'11'!$A$10:$AB$90,10,0)+VLOOKUP($A55,'12'!$A$10:$AB$90,10,0)</f>
        <v>206981.13</v>
      </c>
      <c r="K55" s="8">
        <f>+VLOOKUP($A55,'01'!$A$10:$AB$90,11,0)+VLOOKUP($A55,'02'!$A$10:$AB$90,11,0)+VLOOKUP($A55,'03'!$A$10:$AB$90,11,0)+VLOOKUP($A55,'04'!$A$10:$AB$90,11,0)+VLOOKUP($A55,'05'!$A$10:$AB$90,11,0)+VLOOKUP($A55,'06'!$A$10:$AB$90,11,0)+VLOOKUP($A55,'07'!$A$10:$AB$90,11,0)+VLOOKUP($A55,'08'!$A$10:$AB$90,11,0)+VLOOKUP($A55,'09'!$A$10:$AB$90,11,0)+VLOOKUP($A55,'10'!$A$10:$AB$90,11,0)+VLOOKUP($A55,'11'!$A$10:$AB$90,11,0)+VLOOKUP($A55,'12'!$A$10:$AB$90,11,0)</f>
        <v>165584.92000000001</v>
      </c>
      <c r="L55" s="23">
        <f>+VLOOKUP($A55,'01'!$A$10:$AB$90,12,0)+VLOOKUP($A55,'02'!$A$10:$AB$90,12,0)+VLOOKUP($A55,'03'!$A$10:$AB$90,12,0)+VLOOKUP($A55,'04'!$A$10:$AB$90,12,0)+VLOOKUP($A55,'05'!$A$10:$AB$90,12,0)+VLOOKUP($A55,'06'!$A$10:$AB$90,12,0)+VLOOKUP($A55,'07'!$A$10:$AB$90,12,0)+VLOOKUP($A55,'08'!$A$10:$AB$90,12,0)+VLOOKUP($A55,'09'!$A$10:$AB$90,12,0)+VLOOKUP($A55,'10'!$A$10:$AB$90,12,0)+VLOOKUP($A55,'11'!$A$10:$AB$90,12,0)+VLOOKUP($A55,'12'!$A$10:$AB$90,12,0)</f>
        <v>654752.67361944995</v>
      </c>
      <c r="M55" s="8">
        <f>+VLOOKUP($A55,'01'!$A$10:$AB$90,13,0)+VLOOKUP($A55,'02'!$A$10:$AB$90,13,0)+VLOOKUP($A55,'03'!$A$10:$AB$90,13,0)+VLOOKUP($A55,'04'!$A$10:$AB$90,13,0)+VLOOKUP($A55,'05'!$A$10:$AB$90,13,0)+VLOOKUP($A55,'06'!$A$10:$AB$90,13,0)+VLOOKUP($A55,'07'!$A$10:$AB$90,13,0)+VLOOKUP($A55,'08'!$A$10:$AB$90,13,0)+VLOOKUP($A55,'09'!$A$10:$AB$90,13,0)+VLOOKUP($A55,'10'!$A$10:$AB$90,13,0)+VLOOKUP($A55,'11'!$A$10:$AB$90,13,0)+VLOOKUP($A55,'12'!$A$10:$AB$90,13,0)</f>
        <v>517254.61215936544</v>
      </c>
      <c r="N55" s="15"/>
      <c r="O55" s="22"/>
      <c r="P55" s="4"/>
    </row>
    <row r="56" spans="1:16" ht="15" customHeight="1" x14ac:dyDescent="0.25">
      <c r="A56" s="7" t="s">
        <v>51</v>
      </c>
      <c r="B56" s="40">
        <v>0.61099999999999999</v>
      </c>
      <c r="C56" s="23">
        <f>VLOOKUP($A56,'01'!$A$10:$AB$90,3,0)+VLOOKUP($A56,'02'!$A$10:$AB$90,3,0)+VLOOKUP($A56,'03'!$A$10:$AB$90,3,0)+VLOOKUP($A56,'04'!$A$10:$AB$90,3,0)+VLOOKUP($A56,'05'!$A$10:$AB$90,3,0)+VLOOKUP($A56,'06'!$A$10:$AB$90,3,0)+VLOOKUP($A56,'07'!$A$10:$AB$90,3,0)+VLOOKUP($A56,'08'!$A$10:$AB$90,3,0)+VLOOKUP($A56,'09'!$A$10:$AB$90,3,0)+VLOOKUP($A56,'10'!$A$10:$AB$90,3,0)+VLOOKUP($A56,'11'!$A$10:$AB$90,3,0)+VLOOKUP($A56,'12'!$A$10:$AC$90,3,0)</f>
        <v>26964581.489999998</v>
      </c>
      <c r="D56" s="23">
        <f>+VLOOKUP($A56,'01'!$A$10:$AB$90,4,0)+VLOOKUP($A56,'02'!$A$10:$AB$90,4,0)+VLOOKUP($A56,'03'!$A$10:$AB$90,4,0)+VLOOKUP($A56,'04'!$A$10:$AB$90,4,0)+VLOOKUP($A56,'05'!$A$10:$AB$90,4,0)+VLOOKUP($A56,'06'!$A$10:$AB$90,4,0)+VLOOKUP($A56,'07'!$A$10:$AB$90,4,0)+VLOOKUP($A56,'08'!$A$10:$AB$90,4,0)+VLOOKUP($A56,'09'!$A$10:$AB$90,4,0)+VLOOKUP($A56,'10'!$A$10:$AB$90,4,0)+VLOOKUP($A56,'11'!$A$10:$AB$90,4,0)+VLOOKUP($A56,'12'!$A$10:$AC$90,4,0)</f>
        <v>21571665.289999999</v>
      </c>
      <c r="E56" s="23">
        <f>+VLOOKUP($A56,'01'!$A$10:$AB$90,5,0)+VLOOKUP($A56,'02'!$A$10:$AB$90,5,0)+VLOOKUP($A56,'03'!$A$10:$AB$90,5,0)+VLOOKUP($A56,'04'!$A$10:$AB$90,5,0)+VLOOKUP($A56,'05'!$A$10:$AB$90,5,0)+VLOOKUP($A56,'06'!$A$10:$AB$90,5,0)+VLOOKUP($A56,'07'!$A$10:$AB$90,5,0)+VLOOKUP($A56,'08'!$A$10:$AB$90,5,0)+VLOOKUP($A56,'09'!$A$10:$AB$90,5,0)+VLOOKUP($A56,'10'!$A$10:$AB$90,5,0)+VLOOKUP($A56,'11'!$A$10:$AB$90,5,0)+VLOOKUP($A56,'12'!$A$10:$AC$90,5,0)</f>
        <v>307397.43019439996</v>
      </c>
      <c r="F56" s="23">
        <f>+VLOOKUP($A56,'01'!$A$10:$AB$90,6,0)+VLOOKUP($A56,'02'!$A$10:$AB$90,6,0)+VLOOKUP($A56,'03'!$A$10:$AB$90,6,0)+VLOOKUP($A56,'04'!$A$10:$AB$90,6,0)+VLOOKUP($A56,'05'!$A$10:$AB$90,6,0)+VLOOKUP($A56,'06'!$A$10:$AB$90,6,0)+VLOOKUP($A56,'07'!$A$10:$AB$90,6,0)+VLOOKUP($A56,'08'!$A$10:$AB$90,6,0)+VLOOKUP($A56,'09'!$A$10:$AB$90,6,0)+VLOOKUP($A56,'10'!$A$10:$AB$90,6,0)+VLOOKUP($A56,'11'!$A$10:$AB$90,6,0)+VLOOKUP($A56,'12'!$A$10:$AC$90,6,0)</f>
        <v>243458.75000000003</v>
      </c>
      <c r="G56" s="23">
        <f>+VLOOKUP($A56,'01'!$A$10:$AB$90,7,0)+VLOOKUP($A56,'02'!$A$10:$AB$90,7,0)+VLOOKUP($A56,'03'!$A$10:$AB$90,7,0)+VLOOKUP($A56,'04'!$A$10:$AB$90,7,0)+VLOOKUP($A56,'05'!$A$10:$AB$90,7,0)+VLOOKUP($A56,'06'!$A$10:$AB$90,7,0)+VLOOKUP($A56,'07'!$A$10:$AB$90,7,0)+VLOOKUP($A56,'08'!$A$10:$AB$90,7,0)+VLOOKUP($A56,'09'!$A$10:$AB$90,7,0)+VLOOKUP($A56,'10'!$A$10:$AB$90,7,0)+VLOOKUP($A56,'11'!$A$10:$AB$90,7,0)+VLOOKUP($A56,'12'!$A$10:$AC$90,7,0)</f>
        <v>2686514.0200000005</v>
      </c>
      <c r="H56" s="8">
        <f>+VLOOKUP($A56,'01'!$A$10:$AB$90,8,0)+VLOOKUP($A56,'02'!$A$10:$AB$90,8,0)+VLOOKUP($A56,'03'!$A$10:$AB$90,8,0)+VLOOKUP($A56,'04'!$A$10:$AB$90,8,0)+VLOOKUP($A56,'05'!$A$10:$AB$90,8,0)+VLOOKUP($A56,'06'!$A$10:$AB$90,8,0)+VLOOKUP($A56,'07'!$A$10:$AB$90,8,0)+VLOOKUP($A56,'08'!$A$10:$AB$90,8,0)+VLOOKUP($A56,'09'!$A$10:$AB$90,8,0)+VLOOKUP($A56,'10'!$A$10:$AB$90,8,0)+VLOOKUP($A56,'11'!$A$10:$AB$90,8,0)+VLOOKUP($A56,'12'!$A$10:$AC$90,8,0)</f>
        <v>2149212.17</v>
      </c>
      <c r="I56" s="9">
        <f>+VLOOKUP($A56,'01'!$A$10:$AB$90,9,0)+VLOOKUP($A56,'02'!$A$10:$AB$90,9,0)+VLOOKUP($A56,'03'!$A$10:$AB$90,9,0)+VLOOKUP($A56,'04'!$A$10:$AB$90,9,0)+VLOOKUP($A56,'05'!$A$10:$AB$90,9,0)+VLOOKUP($A56,'06'!$A$10:$AB$90,9,0)+VLOOKUP($A56,'07'!$A$10:$AB$90,9,0)+VLOOKUP($A56,'08'!$A$10:$AB$90,9,0)+VLOOKUP($A56,'09'!$A$10:$AB$90,9,0)+VLOOKUP($A56,'10'!$A$10:$AB$90,9,0)+VLOOKUP($A56,'11'!$A$10:$AB$90,9,0)+VLOOKUP($A56,'12'!$A$10:$AB$90,9,0)</f>
        <v>165.99</v>
      </c>
      <c r="J56" s="23">
        <f>+VLOOKUP($A56,'01'!$A$10:$AB$90,10,0)+VLOOKUP($A56,'02'!$A$10:$AB$90,10,0)+VLOOKUP($A56,'03'!$A$10:$AB$90,10,0)+VLOOKUP($A56,'04'!$A$10:$AB$90,10,0)+VLOOKUP($A56,'05'!$A$10:$AB$90,10,0)+VLOOKUP($A56,'06'!$A$10:$AB$90,10,0)+VLOOKUP($A56,'07'!$A$10:$AB$90,10,0)+VLOOKUP($A56,'08'!$A$10:$AB$90,10,0)+VLOOKUP($A56,'09'!$A$10:$AB$90,10,0)+VLOOKUP($A56,'10'!$A$10:$AB$90,10,0)+VLOOKUP($A56,'11'!$A$10:$AB$90,10,0)+VLOOKUP($A56,'12'!$A$10:$AB$90,10,0)</f>
        <v>192196.78</v>
      </c>
      <c r="K56" s="8">
        <f>+VLOOKUP($A56,'01'!$A$10:$AB$90,11,0)+VLOOKUP($A56,'02'!$A$10:$AB$90,11,0)+VLOOKUP($A56,'03'!$A$10:$AB$90,11,0)+VLOOKUP($A56,'04'!$A$10:$AB$90,11,0)+VLOOKUP($A56,'05'!$A$10:$AB$90,11,0)+VLOOKUP($A56,'06'!$A$10:$AB$90,11,0)+VLOOKUP($A56,'07'!$A$10:$AB$90,11,0)+VLOOKUP($A56,'08'!$A$10:$AB$90,11,0)+VLOOKUP($A56,'09'!$A$10:$AB$90,11,0)+VLOOKUP($A56,'10'!$A$10:$AB$90,11,0)+VLOOKUP($A56,'11'!$A$10:$AB$90,11,0)+VLOOKUP($A56,'12'!$A$10:$AB$90,11,0)</f>
        <v>153757.41000000003</v>
      </c>
      <c r="L56" s="23">
        <f>+VLOOKUP($A56,'01'!$A$10:$AB$90,12,0)+VLOOKUP($A56,'02'!$A$10:$AB$90,12,0)+VLOOKUP($A56,'03'!$A$10:$AB$90,12,0)+VLOOKUP($A56,'04'!$A$10:$AB$90,12,0)+VLOOKUP($A56,'05'!$A$10:$AB$90,12,0)+VLOOKUP($A56,'06'!$A$10:$AB$90,12,0)+VLOOKUP($A56,'07'!$A$10:$AB$90,12,0)+VLOOKUP($A56,'08'!$A$10:$AB$90,12,0)+VLOOKUP($A56,'09'!$A$10:$AB$90,12,0)+VLOOKUP($A56,'10'!$A$10:$AB$90,12,0)+VLOOKUP($A56,'11'!$A$10:$AB$90,12,0)+VLOOKUP($A56,'12'!$A$10:$AB$90,12,0)</f>
        <v>607984.62550377497</v>
      </c>
      <c r="M56" s="8">
        <f>+VLOOKUP($A56,'01'!$A$10:$AB$90,13,0)+VLOOKUP($A56,'02'!$A$10:$AB$90,13,0)+VLOOKUP($A56,'03'!$A$10:$AB$90,13,0)+VLOOKUP($A56,'04'!$A$10:$AB$90,13,0)+VLOOKUP($A56,'05'!$A$10:$AB$90,13,0)+VLOOKUP($A56,'06'!$A$10:$AB$90,13,0)+VLOOKUP($A56,'07'!$A$10:$AB$90,13,0)+VLOOKUP($A56,'08'!$A$10:$AB$90,13,0)+VLOOKUP($A56,'09'!$A$10:$AB$90,13,0)+VLOOKUP($A56,'10'!$A$10:$AB$90,13,0)+VLOOKUP($A56,'11'!$A$10:$AB$90,13,0)+VLOOKUP($A56,'12'!$A$10:$AB$90,13,0)</f>
        <v>480307.85414798226</v>
      </c>
      <c r="N56" s="15"/>
      <c r="O56" s="22"/>
      <c r="P56" s="4"/>
    </row>
    <row r="57" spans="1:16" ht="15" customHeight="1" x14ac:dyDescent="0.25">
      <c r="A57" s="7" t="s">
        <v>52</v>
      </c>
      <c r="B57" s="40">
        <v>0.436</v>
      </c>
      <c r="C57" s="23">
        <f>VLOOKUP($A57,'01'!$A$10:$AB$90,3,0)+VLOOKUP($A57,'02'!$A$10:$AB$90,3,0)+VLOOKUP($A57,'03'!$A$10:$AB$90,3,0)+VLOOKUP($A57,'04'!$A$10:$AB$90,3,0)+VLOOKUP($A57,'05'!$A$10:$AB$90,3,0)+VLOOKUP($A57,'06'!$A$10:$AB$90,3,0)+VLOOKUP($A57,'07'!$A$10:$AB$90,3,0)+VLOOKUP($A57,'08'!$A$10:$AB$90,3,0)+VLOOKUP($A57,'09'!$A$10:$AB$90,3,0)+VLOOKUP($A57,'10'!$A$10:$AB$90,3,0)+VLOOKUP($A57,'11'!$A$10:$AB$90,3,0)+VLOOKUP($A57,'12'!$A$10:$AC$90,3,0)</f>
        <v>19241216.760000002</v>
      </c>
      <c r="D57" s="23">
        <f>+VLOOKUP($A57,'01'!$A$10:$AB$90,4,0)+VLOOKUP($A57,'02'!$A$10:$AB$90,4,0)+VLOOKUP($A57,'03'!$A$10:$AB$90,4,0)+VLOOKUP($A57,'04'!$A$10:$AB$90,4,0)+VLOOKUP($A57,'05'!$A$10:$AB$90,4,0)+VLOOKUP($A57,'06'!$A$10:$AB$90,4,0)+VLOOKUP($A57,'07'!$A$10:$AB$90,4,0)+VLOOKUP($A57,'08'!$A$10:$AB$90,4,0)+VLOOKUP($A57,'09'!$A$10:$AB$90,4,0)+VLOOKUP($A57,'10'!$A$10:$AB$90,4,0)+VLOOKUP($A57,'11'!$A$10:$AB$90,4,0)+VLOOKUP($A57,'12'!$A$10:$AC$90,4,0)</f>
        <v>15392973.449999999</v>
      </c>
      <c r="E57" s="23">
        <f>+VLOOKUP($A57,'01'!$A$10:$AB$90,5,0)+VLOOKUP($A57,'02'!$A$10:$AB$90,5,0)+VLOOKUP($A57,'03'!$A$10:$AB$90,5,0)+VLOOKUP($A57,'04'!$A$10:$AB$90,5,0)+VLOOKUP($A57,'05'!$A$10:$AB$90,5,0)+VLOOKUP($A57,'06'!$A$10:$AB$90,5,0)+VLOOKUP($A57,'07'!$A$10:$AB$90,5,0)+VLOOKUP($A57,'08'!$A$10:$AB$90,5,0)+VLOOKUP($A57,'09'!$A$10:$AB$90,5,0)+VLOOKUP($A57,'10'!$A$10:$AB$90,5,0)+VLOOKUP($A57,'11'!$A$10:$AB$90,5,0)+VLOOKUP($A57,'12'!$A$10:$AC$90,5,0)</f>
        <v>219353.97637440002</v>
      </c>
      <c r="F57" s="23">
        <f>+VLOOKUP($A57,'01'!$A$10:$AB$90,6,0)+VLOOKUP($A57,'02'!$A$10:$AB$90,6,0)+VLOOKUP($A57,'03'!$A$10:$AB$90,6,0)+VLOOKUP($A57,'04'!$A$10:$AB$90,6,0)+VLOOKUP($A57,'05'!$A$10:$AB$90,6,0)+VLOOKUP($A57,'06'!$A$10:$AB$90,6,0)+VLOOKUP($A57,'07'!$A$10:$AB$90,6,0)+VLOOKUP($A57,'08'!$A$10:$AB$90,6,0)+VLOOKUP($A57,'09'!$A$10:$AB$90,6,0)+VLOOKUP($A57,'10'!$A$10:$AB$90,6,0)+VLOOKUP($A57,'11'!$A$10:$AB$90,6,0)+VLOOKUP($A57,'12'!$A$10:$AC$90,6,0)</f>
        <v>173728.33</v>
      </c>
      <c r="G57" s="23">
        <f>+VLOOKUP($A57,'01'!$A$10:$AB$90,7,0)+VLOOKUP($A57,'02'!$A$10:$AB$90,7,0)+VLOOKUP($A57,'03'!$A$10:$AB$90,7,0)+VLOOKUP($A57,'04'!$A$10:$AB$90,7,0)+VLOOKUP($A57,'05'!$A$10:$AB$90,7,0)+VLOOKUP($A57,'06'!$A$10:$AB$90,7,0)+VLOOKUP($A57,'07'!$A$10:$AB$90,7,0)+VLOOKUP($A57,'08'!$A$10:$AB$90,7,0)+VLOOKUP($A57,'09'!$A$10:$AB$90,7,0)+VLOOKUP($A57,'10'!$A$10:$AB$90,7,0)+VLOOKUP($A57,'11'!$A$10:$AB$90,7,0)+VLOOKUP($A57,'12'!$A$10:$AC$90,7,0)</f>
        <v>1931112.7000000004</v>
      </c>
      <c r="H57" s="8">
        <f>+VLOOKUP($A57,'01'!$A$10:$AB$90,8,0)+VLOOKUP($A57,'02'!$A$10:$AB$90,8,0)+VLOOKUP($A57,'03'!$A$10:$AB$90,8,0)+VLOOKUP($A57,'04'!$A$10:$AB$90,8,0)+VLOOKUP($A57,'05'!$A$10:$AB$90,8,0)+VLOOKUP($A57,'06'!$A$10:$AB$90,8,0)+VLOOKUP($A57,'07'!$A$10:$AB$90,8,0)+VLOOKUP($A57,'08'!$A$10:$AB$90,8,0)+VLOOKUP($A57,'09'!$A$10:$AB$90,8,0)+VLOOKUP($A57,'10'!$A$10:$AB$90,8,0)+VLOOKUP($A57,'11'!$A$10:$AB$90,8,0)+VLOOKUP($A57,'12'!$A$10:$AC$90,8,0)</f>
        <v>1544891.1700000002</v>
      </c>
      <c r="I57" s="9">
        <f>+VLOOKUP($A57,'01'!$A$10:$AB$90,9,0)+VLOOKUP($A57,'02'!$A$10:$AB$90,9,0)+VLOOKUP($A57,'03'!$A$10:$AB$90,9,0)+VLOOKUP($A57,'04'!$A$10:$AB$90,9,0)+VLOOKUP($A57,'05'!$A$10:$AB$90,9,0)+VLOOKUP($A57,'06'!$A$10:$AB$90,9,0)+VLOOKUP($A57,'07'!$A$10:$AB$90,9,0)+VLOOKUP($A57,'08'!$A$10:$AB$90,9,0)+VLOOKUP($A57,'09'!$A$10:$AB$90,9,0)+VLOOKUP($A57,'10'!$A$10:$AB$90,9,0)+VLOOKUP($A57,'11'!$A$10:$AB$90,9,0)+VLOOKUP($A57,'12'!$A$10:$AB$90,9,0)</f>
        <v>115.67</v>
      </c>
      <c r="J57" s="23">
        <f>+VLOOKUP($A57,'01'!$A$10:$AB$90,10,0)+VLOOKUP($A57,'02'!$A$10:$AB$90,10,0)+VLOOKUP($A57,'03'!$A$10:$AB$90,10,0)+VLOOKUP($A57,'04'!$A$10:$AB$90,10,0)+VLOOKUP($A57,'05'!$A$10:$AB$90,10,0)+VLOOKUP($A57,'06'!$A$10:$AB$90,10,0)+VLOOKUP($A57,'07'!$A$10:$AB$90,10,0)+VLOOKUP($A57,'08'!$A$10:$AB$90,10,0)+VLOOKUP($A57,'09'!$A$10:$AB$90,10,0)+VLOOKUP($A57,'10'!$A$10:$AB$90,10,0)+VLOOKUP($A57,'11'!$A$10:$AB$90,10,0)+VLOOKUP($A57,'12'!$A$10:$AB$90,10,0)</f>
        <v>137148.59000000003</v>
      </c>
      <c r="K57" s="8">
        <f>+VLOOKUP($A57,'01'!$A$10:$AB$90,11,0)+VLOOKUP($A57,'02'!$A$10:$AB$90,11,0)+VLOOKUP($A57,'03'!$A$10:$AB$90,11,0)+VLOOKUP($A57,'04'!$A$10:$AB$90,11,0)+VLOOKUP($A57,'05'!$A$10:$AB$90,11,0)+VLOOKUP($A57,'06'!$A$10:$AB$90,11,0)+VLOOKUP($A57,'07'!$A$10:$AB$90,11,0)+VLOOKUP($A57,'08'!$A$10:$AB$90,11,0)+VLOOKUP($A57,'09'!$A$10:$AB$90,11,0)+VLOOKUP($A57,'10'!$A$10:$AB$90,11,0)+VLOOKUP($A57,'11'!$A$10:$AB$90,11,0)+VLOOKUP($A57,'12'!$A$10:$AB$90,11,0)</f>
        <v>109718.88999999998</v>
      </c>
      <c r="L57" s="23">
        <f>+VLOOKUP($A57,'01'!$A$10:$AB$90,12,0)+VLOOKUP($A57,'02'!$A$10:$AB$90,12,0)+VLOOKUP($A57,'03'!$A$10:$AB$90,12,0)+VLOOKUP($A57,'04'!$A$10:$AB$90,12,0)+VLOOKUP($A57,'05'!$A$10:$AB$90,12,0)+VLOOKUP($A57,'06'!$A$10:$AB$90,12,0)+VLOOKUP($A57,'07'!$A$10:$AB$90,12,0)+VLOOKUP($A57,'08'!$A$10:$AB$90,12,0)+VLOOKUP($A57,'09'!$A$10:$AB$90,12,0)+VLOOKUP($A57,'10'!$A$10:$AB$90,12,0)+VLOOKUP($A57,'11'!$A$10:$AB$90,12,0)+VLOOKUP($A57,'12'!$A$10:$AB$90,12,0)</f>
        <v>433848.27613690001</v>
      </c>
      <c r="M57" s="8">
        <f>+VLOOKUP($A57,'01'!$A$10:$AB$90,13,0)+VLOOKUP($A57,'02'!$A$10:$AB$90,13,0)+VLOOKUP($A57,'03'!$A$10:$AB$90,13,0)+VLOOKUP($A57,'04'!$A$10:$AB$90,13,0)+VLOOKUP($A57,'05'!$A$10:$AB$90,13,0)+VLOOKUP($A57,'06'!$A$10:$AB$90,13,0)+VLOOKUP($A57,'07'!$A$10:$AB$90,13,0)+VLOOKUP($A57,'08'!$A$10:$AB$90,13,0)+VLOOKUP($A57,'09'!$A$10:$AB$90,13,0)+VLOOKUP($A57,'10'!$A$10:$AB$90,13,0)+VLOOKUP($A57,'11'!$A$10:$AB$90,13,0)+VLOOKUP($A57,'12'!$A$10:$AB$90,13,0)</f>
        <v>342740.13814815099</v>
      </c>
      <c r="N57" s="15"/>
      <c r="O57" s="22"/>
      <c r="P57" s="4"/>
    </row>
    <row r="58" spans="1:16" ht="15" customHeight="1" x14ac:dyDescent="0.25">
      <c r="A58" s="7" t="s">
        <v>53</v>
      </c>
      <c r="B58" s="40">
        <v>0.495</v>
      </c>
      <c r="C58" s="23">
        <f>VLOOKUP($A58,'01'!$A$10:$AB$90,3,0)+VLOOKUP($A58,'02'!$A$10:$AB$90,3,0)+VLOOKUP($A58,'03'!$A$10:$AB$90,3,0)+VLOOKUP($A58,'04'!$A$10:$AB$90,3,0)+VLOOKUP($A58,'05'!$A$10:$AB$90,3,0)+VLOOKUP($A58,'06'!$A$10:$AB$90,3,0)+VLOOKUP($A58,'07'!$A$10:$AB$90,3,0)+VLOOKUP($A58,'08'!$A$10:$AB$90,3,0)+VLOOKUP($A58,'09'!$A$10:$AB$90,3,0)+VLOOKUP($A58,'10'!$A$10:$AB$90,3,0)+VLOOKUP($A58,'11'!$A$10:$AB$90,3,0)+VLOOKUP($A58,'12'!$A$10:$AC$90,3,0)</f>
        <v>21844988.180000003</v>
      </c>
      <c r="D58" s="23">
        <f>+VLOOKUP($A58,'01'!$A$10:$AB$90,4,0)+VLOOKUP($A58,'02'!$A$10:$AB$90,4,0)+VLOOKUP($A58,'03'!$A$10:$AB$90,4,0)+VLOOKUP($A58,'04'!$A$10:$AB$90,4,0)+VLOOKUP($A58,'05'!$A$10:$AB$90,4,0)+VLOOKUP($A58,'06'!$A$10:$AB$90,4,0)+VLOOKUP($A58,'07'!$A$10:$AB$90,4,0)+VLOOKUP($A58,'08'!$A$10:$AB$90,4,0)+VLOOKUP($A58,'09'!$A$10:$AB$90,4,0)+VLOOKUP($A58,'10'!$A$10:$AB$90,4,0)+VLOOKUP($A58,'11'!$A$10:$AB$90,4,0)+VLOOKUP($A58,'12'!$A$10:$AC$90,4,0)</f>
        <v>17475990.509999998</v>
      </c>
      <c r="E58" s="23">
        <f>+VLOOKUP($A58,'01'!$A$10:$AB$90,5,0)+VLOOKUP($A58,'02'!$A$10:$AB$90,5,0)+VLOOKUP($A58,'03'!$A$10:$AB$90,5,0)+VLOOKUP($A58,'04'!$A$10:$AB$90,5,0)+VLOOKUP($A58,'05'!$A$10:$AB$90,5,0)+VLOOKUP($A58,'06'!$A$10:$AB$90,5,0)+VLOOKUP($A58,'07'!$A$10:$AB$90,5,0)+VLOOKUP($A58,'08'!$A$10:$AB$90,5,0)+VLOOKUP($A58,'09'!$A$10:$AB$90,5,0)+VLOOKUP($A58,'10'!$A$10:$AB$90,5,0)+VLOOKUP($A58,'11'!$A$10:$AB$90,5,0)+VLOOKUP($A58,'12'!$A$10:$AC$90,5,0)</f>
        <v>249037.19794799993</v>
      </c>
      <c r="F58" s="23">
        <f>+VLOOKUP($A58,'01'!$A$10:$AB$90,6,0)+VLOOKUP($A58,'02'!$A$10:$AB$90,6,0)+VLOOKUP($A58,'03'!$A$10:$AB$90,6,0)+VLOOKUP($A58,'04'!$A$10:$AB$90,6,0)+VLOOKUP($A58,'05'!$A$10:$AB$90,6,0)+VLOOKUP($A58,'06'!$A$10:$AB$90,6,0)+VLOOKUP($A58,'07'!$A$10:$AB$90,6,0)+VLOOKUP($A58,'08'!$A$10:$AB$90,6,0)+VLOOKUP($A58,'09'!$A$10:$AB$90,6,0)+VLOOKUP($A58,'10'!$A$10:$AB$90,6,0)+VLOOKUP($A58,'11'!$A$10:$AB$90,6,0)+VLOOKUP($A58,'12'!$A$10:$AC$90,6,0)</f>
        <v>197237.48999999996</v>
      </c>
      <c r="G58" s="23">
        <f>+VLOOKUP($A58,'01'!$A$10:$AB$90,7,0)+VLOOKUP($A58,'02'!$A$10:$AB$90,7,0)+VLOOKUP($A58,'03'!$A$10:$AB$90,7,0)+VLOOKUP($A58,'04'!$A$10:$AB$90,7,0)+VLOOKUP($A58,'05'!$A$10:$AB$90,7,0)+VLOOKUP($A58,'06'!$A$10:$AB$90,7,0)+VLOOKUP($A58,'07'!$A$10:$AB$90,7,0)+VLOOKUP($A58,'08'!$A$10:$AB$90,7,0)+VLOOKUP($A58,'09'!$A$10:$AB$90,7,0)+VLOOKUP($A58,'10'!$A$10:$AB$90,7,0)+VLOOKUP($A58,'11'!$A$10:$AB$90,7,0)+VLOOKUP($A58,'12'!$A$10:$AC$90,7,0)</f>
        <v>2477965.66</v>
      </c>
      <c r="H58" s="8">
        <f>+VLOOKUP($A58,'01'!$A$10:$AB$90,8,0)+VLOOKUP($A58,'02'!$A$10:$AB$90,8,0)+VLOOKUP($A58,'03'!$A$10:$AB$90,8,0)+VLOOKUP($A58,'04'!$A$10:$AB$90,8,0)+VLOOKUP($A58,'05'!$A$10:$AB$90,8,0)+VLOOKUP($A58,'06'!$A$10:$AB$90,8,0)+VLOOKUP($A58,'07'!$A$10:$AB$90,8,0)+VLOOKUP($A58,'08'!$A$10:$AB$90,8,0)+VLOOKUP($A58,'09'!$A$10:$AB$90,8,0)+VLOOKUP($A58,'10'!$A$10:$AB$90,8,0)+VLOOKUP($A58,'11'!$A$10:$AB$90,8,0)+VLOOKUP($A58,'12'!$A$10:$AC$90,8,0)</f>
        <v>1982373.5</v>
      </c>
      <c r="I58" s="9">
        <f>+VLOOKUP($A58,'01'!$A$10:$AB$90,9,0)+VLOOKUP($A58,'02'!$A$10:$AB$90,9,0)+VLOOKUP($A58,'03'!$A$10:$AB$90,9,0)+VLOOKUP($A58,'04'!$A$10:$AB$90,9,0)+VLOOKUP($A58,'05'!$A$10:$AB$90,9,0)+VLOOKUP($A58,'06'!$A$10:$AB$90,9,0)+VLOOKUP($A58,'07'!$A$10:$AB$90,9,0)+VLOOKUP($A58,'08'!$A$10:$AB$90,9,0)+VLOOKUP($A58,'09'!$A$10:$AB$90,9,0)+VLOOKUP($A58,'10'!$A$10:$AB$90,9,0)+VLOOKUP($A58,'11'!$A$10:$AB$90,9,0)+VLOOKUP($A58,'12'!$A$10:$AB$90,9,0)</f>
        <v>211.97</v>
      </c>
      <c r="J58" s="23">
        <f>+VLOOKUP($A58,'01'!$A$10:$AB$90,10,0)+VLOOKUP($A58,'02'!$A$10:$AB$90,10,0)+VLOOKUP($A58,'03'!$A$10:$AB$90,10,0)+VLOOKUP($A58,'04'!$A$10:$AB$90,10,0)+VLOOKUP($A58,'05'!$A$10:$AB$90,10,0)+VLOOKUP($A58,'06'!$A$10:$AB$90,10,0)+VLOOKUP($A58,'07'!$A$10:$AB$90,10,0)+VLOOKUP($A58,'08'!$A$10:$AB$90,10,0)+VLOOKUP($A58,'09'!$A$10:$AB$90,10,0)+VLOOKUP($A58,'10'!$A$10:$AB$90,10,0)+VLOOKUP($A58,'11'!$A$10:$AB$90,10,0)+VLOOKUP($A58,'12'!$A$10:$AB$90,10,0)</f>
        <v>155707.71</v>
      </c>
      <c r="K58" s="8">
        <f>+VLOOKUP($A58,'01'!$A$10:$AB$90,11,0)+VLOOKUP($A58,'02'!$A$10:$AB$90,11,0)+VLOOKUP($A58,'03'!$A$10:$AB$90,11,0)+VLOOKUP($A58,'04'!$A$10:$AB$90,11,0)+VLOOKUP($A58,'05'!$A$10:$AB$90,11,0)+VLOOKUP($A58,'06'!$A$10:$AB$90,11,0)+VLOOKUP($A58,'07'!$A$10:$AB$90,11,0)+VLOOKUP($A58,'08'!$A$10:$AB$90,11,0)+VLOOKUP($A58,'09'!$A$10:$AB$90,11,0)+VLOOKUP($A58,'10'!$A$10:$AB$90,11,0)+VLOOKUP($A58,'11'!$A$10:$AB$90,11,0)+VLOOKUP($A58,'12'!$A$10:$AB$90,11,0)</f>
        <v>124566.15999999999</v>
      </c>
      <c r="L58" s="23">
        <f>+VLOOKUP($A58,'01'!$A$10:$AB$90,12,0)+VLOOKUP($A58,'02'!$A$10:$AB$90,12,0)+VLOOKUP($A58,'03'!$A$10:$AB$90,12,0)+VLOOKUP($A58,'04'!$A$10:$AB$90,12,0)+VLOOKUP($A58,'05'!$A$10:$AB$90,12,0)+VLOOKUP($A58,'06'!$A$10:$AB$90,12,0)+VLOOKUP($A58,'07'!$A$10:$AB$90,12,0)+VLOOKUP($A58,'08'!$A$10:$AB$90,12,0)+VLOOKUP($A58,'09'!$A$10:$AB$90,12,0)+VLOOKUP($A58,'10'!$A$10:$AB$90,12,0)+VLOOKUP($A58,'11'!$A$10:$AB$90,12,0)+VLOOKUP($A58,'12'!$A$10:$AB$90,12,0)</f>
        <v>492557.10249487491</v>
      </c>
      <c r="M58" s="8">
        <f>+VLOOKUP($A58,'01'!$A$10:$AB$90,13,0)+VLOOKUP($A58,'02'!$A$10:$AB$90,13,0)+VLOOKUP($A58,'03'!$A$10:$AB$90,13,0)+VLOOKUP($A58,'04'!$A$10:$AB$90,13,0)+VLOOKUP($A58,'05'!$A$10:$AB$90,13,0)+VLOOKUP($A58,'06'!$A$10:$AB$90,13,0)+VLOOKUP($A58,'07'!$A$10:$AB$90,13,0)+VLOOKUP($A58,'08'!$A$10:$AB$90,13,0)+VLOOKUP($A58,'09'!$A$10:$AB$90,13,0)+VLOOKUP($A58,'10'!$A$10:$AB$90,13,0)+VLOOKUP($A58,'11'!$A$10:$AB$90,13,0)+VLOOKUP($A58,'12'!$A$10:$AB$90,13,0)</f>
        <v>389120.11097095115</v>
      </c>
      <c r="N58" s="15"/>
      <c r="O58" s="22"/>
      <c r="P58" s="4"/>
    </row>
    <row r="59" spans="1:16" ht="15" customHeight="1" x14ac:dyDescent="0.25">
      <c r="A59" s="7" t="s">
        <v>54</v>
      </c>
      <c r="B59" s="40">
        <v>0.52100000000000002</v>
      </c>
      <c r="C59" s="23">
        <f>VLOOKUP($A59,'01'!$A$10:$AB$90,3,0)+VLOOKUP($A59,'02'!$A$10:$AB$90,3,0)+VLOOKUP($A59,'03'!$A$10:$AB$90,3,0)+VLOOKUP($A59,'04'!$A$10:$AB$90,3,0)+VLOOKUP($A59,'05'!$A$10:$AB$90,3,0)+VLOOKUP($A59,'06'!$A$10:$AB$90,3,0)+VLOOKUP($A59,'07'!$A$10:$AB$90,3,0)+VLOOKUP($A59,'08'!$A$10:$AB$90,3,0)+VLOOKUP($A59,'09'!$A$10:$AB$90,3,0)+VLOOKUP($A59,'10'!$A$10:$AB$90,3,0)+VLOOKUP($A59,'11'!$A$10:$AB$90,3,0)+VLOOKUP($A59,'12'!$A$10:$AC$90,3,0)</f>
        <v>22992229.300000001</v>
      </c>
      <c r="D59" s="23">
        <f>+VLOOKUP($A59,'01'!$A$10:$AB$90,4,0)+VLOOKUP($A59,'02'!$A$10:$AB$90,4,0)+VLOOKUP($A59,'03'!$A$10:$AB$90,4,0)+VLOOKUP($A59,'04'!$A$10:$AB$90,4,0)+VLOOKUP($A59,'05'!$A$10:$AB$90,4,0)+VLOOKUP($A59,'06'!$A$10:$AB$90,4,0)+VLOOKUP($A59,'07'!$A$10:$AB$90,4,0)+VLOOKUP($A59,'08'!$A$10:$AB$90,4,0)+VLOOKUP($A59,'09'!$A$10:$AB$90,4,0)+VLOOKUP($A59,'10'!$A$10:$AB$90,4,0)+VLOOKUP($A59,'11'!$A$10:$AB$90,4,0)+VLOOKUP($A59,'12'!$A$10:$AC$90,4,0)</f>
        <v>18393783.48</v>
      </c>
      <c r="E59" s="23">
        <f>+VLOOKUP($A59,'01'!$A$10:$AB$90,5,0)+VLOOKUP($A59,'02'!$A$10:$AB$90,5,0)+VLOOKUP($A59,'03'!$A$10:$AB$90,5,0)+VLOOKUP($A59,'04'!$A$10:$AB$90,5,0)+VLOOKUP($A59,'05'!$A$10:$AB$90,5,0)+VLOOKUP($A59,'06'!$A$10:$AB$90,5,0)+VLOOKUP($A59,'07'!$A$10:$AB$90,5,0)+VLOOKUP($A59,'08'!$A$10:$AB$90,5,0)+VLOOKUP($A59,'09'!$A$10:$AB$90,5,0)+VLOOKUP($A59,'10'!$A$10:$AB$90,5,0)+VLOOKUP($A59,'11'!$A$10:$AB$90,5,0)+VLOOKUP($A59,'12'!$A$10:$AC$90,5,0)</f>
        <v>262117.93965840002</v>
      </c>
      <c r="F59" s="23">
        <f>+VLOOKUP($A59,'01'!$A$10:$AB$90,6,0)+VLOOKUP($A59,'02'!$A$10:$AB$90,6,0)+VLOOKUP($A59,'03'!$A$10:$AB$90,6,0)+VLOOKUP($A59,'04'!$A$10:$AB$90,6,0)+VLOOKUP($A59,'05'!$A$10:$AB$90,6,0)+VLOOKUP($A59,'06'!$A$10:$AB$90,6,0)+VLOOKUP($A59,'07'!$A$10:$AB$90,6,0)+VLOOKUP($A59,'08'!$A$10:$AB$90,6,0)+VLOOKUP($A59,'09'!$A$10:$AB$90,6,0)+VLOOKUP($A59,'10'!$A$10:$AB$90,6,0)+VLOOKUP($A59,'11'!$A$10:$AB$90,6,0)+VLOOKUP($A59,'12'!$A$10:$AC$90,6,0)</f>
        <v>207597.41000000003</v>
      </c>
      <c r="G59" s="23">
        <f>+VLOOKUP($A59,'01'!$A$10:$AB$90,7,0)+VLOOKUP($A59,'02'!$A$10:$AB$90,7,0)+VLOOKUP($A59,'03'!$A$10:$AB$90,7,0)+VLOOKUP($A59,'04'!$A$10:$AB$90,7,0)+VLOOKUP($A59,'05'!$A$10:$AB$90,7,0)+VLOOKUP($A59,'06'!$A$10:$AB$90,7,0)+VLOOKUP($A59,'07'!$A$10:$AB$90,7,0)+VLOOKUP($A59,'08'!$A$10:$AB$90,7,0)+VLOOKUP($A59,'09'!$A$10:$AB$90,7,0)+VLOOKUP($A59,'10'!$A$10:$AB$90,7,0)+VLOOKUP($A59,'11'!$A$10:$AB$90,7,0)+VLOOKUP($A59,'12'!$A$10:$AC$90,7,0)</f>
        <v>2082767.7999999998</v>
      </c>
      <c r="H59" s="8">
        <f>+VLOOKUP($A59,'01'!$A$10:$AB$90,8,0)+VLOOKUP($A59,'02'!$A$10:$AB$90,8,0)+VLOOKUP($A59,'03'!$A$10:$AB$90,8,0)+VLOOKUP($A59,'04'!$A$10:$AB$90,8,0)+VLOOKUP($A59,'05'!$A$10:$AB$90,8,0)+VLOOKUP($A59,'06'!$A$10:$AB$90,8,0)+VLOOKUP($A59,'07'!$A$10:$AB$90,8,0)+VLOOKUP($A59,'08'!$A$10:$AB$90,8,0)+VLOOKUP($A59,'09'!$A$10:$AB$90,8,0)+VLOOKUP($A59,'10'!$A$10:$AB$90,8,0)+VLOOKUP($A59,'11'!$A$10:$AB$90,8,0)+VLOOKUP($A59,'12'!$A$10:$AC$90,8,0)</f>
        <v>1666215.2499999998</v>
      </c>
      <c r="I59" s="9">
        <f>+VLOOKUP($A59,'01'!$A$10:$AB$90,9,0)+VLOOKUP($A59,'02'!$A$10:$AB$90,9,0)+VLOOKUP($A59,'03'!$A$10:$AB$90,9,0)+VLOOKUP($A59,'04'!$A$10:$AB$90,9,0)+VLOOKUP($A59,'05'!$A$10:$AB$90,9,0)+VLOOKUP($A59,'06'!$A$10:$AB$90,9,0)+VLOOKUP($A59,'07'!$A$10:$AB$90,9,0)+VLOOKUP($A59,'08'!$A$10:$AB$90,9,0)+VLOOKUP($A59,'09'!$A$10:$AB$90,9,0)+VLOOKUP($A59,'10'!$A$10:$AB$90,9,0)+VLOOKUP($A59,'11'!$A$10:$AB$90,9,0)+VLOOKUP($A59,'12'!$A$10:$AB$90,9,0)</f>
        <v>171.45</v>
      </c>
      <c r="J59" s="23">
        <f>+VLOOKUP($A59,'01'!$A$10:$AB$90,10,0)+VLOOKUP($A59,'02'!$A$10:$AB$90,10,0)+VLOOKUP($A59,'03'!$A$10:$AB$90,10,0)+VLOOKUP($A59,'04'!$A$10:$AB$90,10,0)+VLOOKUP($A59,'05'!$A$10:$AB$90,10,0)+VLOOKUP($A59,'06'!$A$10:$AB$90,10,0)+VLOOKUP($A59,'07'!$A$10:$AB$90,10,0)+VLOOKUP($A59,'08'!$A$10:$AB$90,10,0)+VLOOKUP($A59,'09'!$A$10:$AB$90,10,0)+VLOOKUP($A59,'10'!$A$10:$AB$90,10,0)+VLOOKUP($A59,'11'!$A$10:$AB$90,10,0)+VLOOKUP($A59,'12'!$A$10:$AB$90,10,0)</f>
        <v>163886.28</v>
      </c>
      <c r="K59" s="8">
        <f>+VLOOKUP($A59,'01'!$A$10:$AB$90,11,0)+VLOOKUP($A59,'02'!$A$10:$AB$90,11,0)+VLOOKUP($A59,'03'!$A$10:$AB$90,11,0)+VLOOKUP($A59,'04'!$A$10:$AB$90,11,0)+VLOOKUP($A59,'05'!$A$10:$AB$90,11,0)+VLOOKUP($A59,'06'!$A$10:$AB$90,11,0)+VLOOKUP($A59,'07'!$A$10:$AB$90,11,0)+VLOOKUP($A59,'08'!$A$10:$AB$90,11,0)+VLOOKUP($A59,'09'!$A$10:$AB$90,11,0)+VLOOKUP($A59,'10'!$A$10:$AB$90,11,0)+VLOOKUP($A59,'11'!$A$10:$AB$90,11,0)+VLOOKUP($A59,'12'!$A$10:$AB$90,11,0)</f>
        <v>131109.02999999997</v>
      </c>
      <c r="L59" s="23">
        <f>+VLOOKUP($A59,'01'!$A$10:$AB$90,12,0)+VLOOKUP($A59,'02'!$A$10:$AB$90,12,0)+VLOOKUP($A59,'03'!$A$10:$AB$90,12,0)+VLOOKUP($A59,'04'!$A$10:$AB$90,12,0)+VLOOKUP($A59,'05'!$A$10:$AB$90,12,0)+VLOOKUP($A59,'06'!$A$10:$AB$90,12,0)+VLOOKUP($A59,'07'!$A$10:$AB$90,12,0)+VLOOKUP($A59,'08'!$A$10:$AB$90,12,0)+VLOOKUP($A59,'09'!$A$10:$AB$90,12,0)+VLOOKUP($A59,'10'!$A$10:$AB$90,12,0)+VLOOKUP($A59,'11'!$A$10:$AB$90,12,0)+VLOOKUP($A59,'12'!$A$10:$AB$90,12,0)</f>
        <v>518428.78868652502</v>
      </c>
      <c r="M59" s="8">
        <f>+VLOOKUP($A59,'01'!$A$10:$AB$90,13,0)+VLOOKUP($A59,'02'!$A$10:$AB$90,13,0)+VLOOKUP($A59,'03'!$A$10:$AB$90,13,0)+VLOOKUP($A59,'04'!$A$10:$AB$90,13,0)+VLOOKUP($A59,'05'!$A$10:$AB$90,13,0)+VLOOKUP($A59,'06'!$A$10:$AB$90,13,0)+VLOOKUP($A59,'07'!$A$10:$AB$90,13,0)+VLOOKUP($A59,'08'!$A$10:$AB$90,13,0)+VLOOKUP($A59,'09'!$A$10:$AB$90,13,0)+VLOOKUP($A59,'10'!$A$10:$AB$90,13,0)+VLOOKUP($A59,'11'!$A$10:$AB$90,13,0)+VLOOKUP($A59,'12'!$A$10:$AB$90,13,0)</f>
        <v>409558.74306235474</v>
      </c>
      <c r="N59" s="15"/>
      <c r="O59" s="22"/>
      <c r="P59" s="4"/>
    </row>
    <row r="60" spans="1:16" ht="15" customHeight="1" x14ac:dyDescent="0.25">
      <c r="A60" s="7" t="s">
        <v>55</v>
      </c>
      <c r="B60" s="40">
        <v>0.28299999999999997</v>
      </c>
      <c r="C60" s="23">
        <f>VLOOKUP($A60,'01'!$A$10:$AB$90,3,0)+VLOOKUP($A60,'02'!$A$10:$AB$90,3,0)+VLOOKUP($A60,'03'!$A$10:$AB$90,3,0)+VLOOKUP($A60,'04'!$A$10:$AB$90,3,0)+VLOOKUP($A60,'05'!$A$10:$AB$90,3,0)+VLOOKUP($A60,'06'!$A$10:$AB$90,3,0)+VLOOKUP($A60,'07'!$A$10:$AB$90,3,0)+VLOOKUP($A60,'08'!$A$10:$AB$90,3,0)+VLOOKUP($A60,'09'!$A$10:$AB$90,3,0)+VLOOKUP($A60,'10'!$A$10:$AB$90,3,0)+VLOOKUP($A60,'11'!$A$10:$AB$90,3,0)+VLOOKUP($A60,'12'!$A$10:$AC$90,3,0)</f>
        <v>12488607.779999999</v>
      </c>
      <c r="D60" s="23">
        <f>+VLOOKUP($A60,'01'!$A$10:$AB$90,4,0)+VLOOKUP($A60,'02'!$A$10:$AB$90,4,0)+VLOOKUP($A60,'03'!$A$10:$AB$90,4,0)+VLOOKUP($A60,'04'!$A$10:$AB$90,4,0)+VLOOKUP($A60,'05'!$A$10:$AB$90,4,0)+VLOOKUP($A60,'06'!$A$10:$AB$90,4,0)+VLOOKUP($A60,'07'!$A$10:$AB$90,4,0)+VLOOKUP($A60,'08'!$A$10:$AB$90,4,0)+VLOOKUP($A60,'09'!$A$10:$AB$90,4,0)+VLOOKUP($A60,'10'!$A$10:$AB$90,4,0)+VLOOKUP($A60,'11'!$A$10:$AB$90,4,0)+VLOOKUP($A60,'12'!$A$10:$AC$90,4,0)</f>
        <v>9990886.2600000016</v>
      </c>
      <c r="E60" s="23">
        <f>+VLOOKUP($A60,'01'!$A$10:$AB$90,5,0)+VLOOKUP($A60,'02'!$A$10:$AB$90,5,0)+VLOOKUP($A60,'03'!$A$10:$AB$90,5,0)+VLOOKUP($A60,'04'!$A$10:$AB$90,5,0)+VLOOKUP($A60,'05'!$A$10:$AB$90,5,0)+VLOOKUP($A60,'06'!$A$10:$AB$90,5,0)+VLOOKUP($A60,'07'!$A$10:$AB$90,5,0)+VLOOKUP($A60,'08'!$A$10:$AB$90,5,0)+VLOOKUP($A60,'09'!$A$10:$AB$90,5,0)+VLOOKUP($A60,'10'!$A$10:$AB$90,5,0)+VLOOKUP($A60,'11'!$A$10:$AB$90,5,0)+VLOOKUP($A60,'12'!$A$10:$AC$90,5,0)</f>
        <v>142378.84246319998</v>
      </c>
      <c r="F60" s="23">
        <f>+VLOOKUP($A60,'01'!$A$10:$AB$90,6,0)+VLOOKUP($A60,'02'!$A$10:$AB$90,6,0)+VLOOKUP($A60,'03'!$A$10:$AB$90,6,0)+VLOOKUP($A60,'04'!$A$10:$AB$90,6,0)+VLOOKUP($A60,'05'!$A$10:$AB$90,6,0)+VLOOKUP($A60,'06'!$A$10:$AB$90,6,0)+VLOOKUP($A60,'07'!$A$10:$AB$90,6,0)+VLOOKUP($A60,'08'!$A$10:$AB$90,6,0)+VLOOKUP($A60,'09'!$A$10:$AB$90,6,0)+VLOOKUP($A60,'10'!$A$10:$AB$90,6,0)+VLOOKUP($A60,'11'!$A$10:$AB$90,6,0)+VLOOKUP($A60,'12'!$A$10:$AC$90,6,0)</f>
        <v>112764.03</v>
      </c>
      <c r="G60" s="23">
        <f>+VLOOKUP($A60,'01'!$A$10:$AB$90,7,0)+VLOOKUP($A60,'02'!$A$10:$AB$90,7,0)+VLOOKUP($A60,'03'!$A$10:$AB$90,7,0)+VLOOKUP($A60,'04'!$A$10:$AB$90,7,0)+VLOOKUP($A60,'05'!$A$10:$AB$90,7,0)+VLOOKUP($A60,'06'!$A$10:$AB$90,7,0)+VLOOKUP($A60,'07'!$A$10:$AB$90,7,0)+VLOOKUP($A60,'08'!$A$10:$AB$90,7,0)+VLOOKUP($A60,'09'!$A$10:$AB$90,7,0)+VLOOKUP($A60,'10'!$A$10:$AB$90,7,0)+VLOOKUP($A60,'11'!$A$10:$AB$90,7,0)+VLOOKUP($A60,'12'!$A$10:$AC$90,7,0)</f>
        <v>508837.04000000004</v>
      </c>
      <c r="H60" s="8">
        <f>+VLOOKUP($A60,'01'!$A$10:$AB$90,8,0)+VLOOKUP($A60,'02'!$A$10:$AB$90,8,0)+VLOOKUP($A60,'03'!$A$10:$AB$90,8,0)+VLOOKUP($A60,'04'!$A$10:$AB$90,8,0)+VLOOKUP($A60,'05'!$A$10:$AB$90,8,0)+VLOOKUP($A60,'06'!$A$10:$AB$90,8,0)+VLOOKUP($A60,'07'!$A$10:$AB$90,8,0)+VLOOKUP($A60,'08'!$A$10:$AB$90,8,0)+VLOOKUP($A60,'09'!$A$10:$AB$90,8,0)+VLOOKUP($A60,'10'!$A$10:$AB$90,8,0)+VLOOKUP($A60,'11'!$A$10:$AB$90,8,0)+VLOOKUP($A60,'12'!$A$10:$AC$90,8,0)</f>
        <v>407070.52999999997</v>
      </c>
      <c r="I60" s="9">
        <f>+VLOOKUP($A60,'01'!$A$10:$AB$90,9,0)+VLOOKUP($A60,'02'!$A$10:$AB$90,9,0)+VLOOKUP($A60,'03'!$A$10:$AB$90,9,0)+VLOOKUP($A60,'04'!$A$10:$AB$90,9,0)+VLOOKUP($A60,'05'!$A$10:$AB$90,9,0)+VLOOKUP($A60,'06'!$A$10:$AB$90,9,0)+VLOOKUP($A60,'07'!$A$10:$AB$90,9,0)+VLOOKUP($A60,'08'!$A$10:$AB$90,9,0)+VLOOKUP($A60,'09'!$A$10:$AB$90,9,0)+VLOOKUP($A60,'10'!$A$10:$AB$90,9,0)+VLOOKUP($A60,'11'!$A$10:$AB$90,9,0)+VLOOKUP($A60,'12'!$A$10:$AB$90,9,0)</f>
        <v>73.650000000000006</v>
      </c>
      <c r="J60" s="23">
        <f>+VLOOKUP($A60,'01'!$A$10:$AB$90,10,0)+VLOOKUP($A60,'02'!$A$10:$AB$90,10,0)+VLOOKUP($A60,'03'!$A$10:$AB$90,10,0)+VLOOKUP($A60,'04'!$A$10:$AB$90,10,0)+VLOOKUP($A60,'05'!$A$10:$AB$90,10,0)+VLOOKUP($A60,'06'!$A$10:$AB$90,10,0)+VLOOKUP($A60,'07'!$A$10:$AB$90,10,0)+VLOOKUP($A60,'08'!$A$10:$AB$90,10,0)+VLOOKUP($A60,'09'!$A$10:$AB$90,10,0)+VLOOKUP($A60,'10'!$A$10:$AB$90,10,0)+VLOOKUP($A60,'11'!$A$10:$AB$90,10,0)+VLOOKUP($A60,'12'!$A$10:$AB$90,10,0)</f>
        <v>89020.76999999999</v>
      </c>
      <c r="K60" s="8">
        <f>+VLOOKUP($A60,'01'!$A$10:$AB$90,11,0)+VLOOKUP($A60,'02'!$A$10:$AB$90,11,0)+VLOOKUP($A60,'03'!$A$10:$AB$90,11,0)+VLOOKUP($A60,'04'!$A$10:$AB$90,11,0)+VLOOKUP($A60,'05'!$A$10:$AB$90,11,0)+VLOOKUP($A60,'06'!$A$10:$AB$90,11,0)+VLOOKUP($A60,'07'!$A$10:$AB$90,11,0)+VLOOKUP($A60,'08'!$A$10:$AB$90,11,0)+VLOOKUP($A60,'09'!$A$10:$AB$90,11,0)+VLOOKUP($A60,'10'!$A$10:$AB$90,11,0)+VLOOKUP($A60,'11'!$A$10:$AB$90,11,0)+VLOOKUP($A60,'12'!$A$10:$AB$90,11,0)</f>
        <v>71216.61</v>
      </c>
      <c r="L60" s="23">
        <f>+VLOOKUP($A60,'01'!$A$10:$AB$90,12,0)+VLOOKUP($A60,'02'!$A$10:$AB$90,12,0)+VLOOKUP($A60,'03'!$A$10:$AB$90,12,0)+VLOOKUP($A60,'04'!$A$10:$AB$90,12,0)+VLOOKUP($A60,'05'!$A$10:$AB$90,12,0)+VLOOKUP($A60,'06'!$A$10:$AB$90,12,0)+VLOOKUP($A60,'07'!$A$10:$AB$90,12,0)+VLOOKUP($A60,'08'!$A$10:$AB$90,12,0)+VLOOKUP($A60,'09'!$A$10:$AB$90,12,0)+VLOOKUP($A60,'10'!$A$10:$AB$90,12,0)+VLOOKUP($A60,'11'!$A$10:$AB$90,12,0)+VLOOKUP($A60,'12'!$A$10:$AB$90,12,0)</f>
        <v>281603.35354757495</v>
      </c>
      <c r="M60" s="8">
        <f>+VLOOKUP($A60,'01'!$A$10:$AB$90,13,0)+VLOOKUP($A60,'02'!$A$10:$AB$90,13,0)+VLOOKUP($A60,'03'!$A$10:$AB$90,13,0)+VLOOKUP($A60,'04'!$A$10:$AB$90,13,0)+VLOOKUP($A60,'05'!$A$10:$AB$90,13,0)+VLOOKUP($A60,'06'!$A$10:$AB$90,13,0)+VLOOKUP($A60,'07'!$A$10:$AB$90,13,0)+VLOOKUP($A60,'08'!$A$10:$AB$90,13,0)+VLOOKUP($A60,'09'!$A$10:$AB$90,13,0)+VLOOKUP($A60,'10'!$A$10:$AB$90,13,0)+VLOOKUP($A60,'11'!$A$10:$AB$90,13,0)+VLOOKUP($A60,'12'!$A$10:$AB$90,13,0)</f>
        <v>222466.64930258424</v>
      </c>
      <c r="N60" s="15"/>
      <c r="O60" s="22"/>
      <c r="P60" s="4"/>
    </row>
    <row r="61" spans="1:16" ht="15" customHeight="1" x14ac:dyDescent="0.25">
      <c r="A61" s="7" t="s">
        <v>56</v>
      </c>
      <c r="B61" s="40">
        <v>0.54600000000000004</v>
      </c>
      <c r="C61" s="23">
        <f>VLOOKUP($A61,'01'!$A$10:$AB$90,3,0)+VLOOKUP($A61,'02'!$A$10:$AB$90,3,0)+VLOOKUP($A61,'03'!$A$10:$AB$90,3,0)+VLOOKUP($A61,'04'!$A$10:$AB$90,3,0)+VLOOKUP($A61,'05'!$A$10:$AB$90,3,0)+VLOOKUP($A61,'06'!$A$10:$AB$90,3,0)+VLOOKUP($A61,'07'!$A$10:$AB$90,3,0)+VLOOKUP($A61,'08'!$A$10:$AB$90,3,0)+VLOOKUP($A61,'09'!$A$10:$AB$90,3,0)+VLOOKUP($A61,'10'!$A$10:$AB$90,3,0)+VLOOKUP($A61,'11'!$A$10:$AB$90,3,0)+VLOOKUP($A61,'12'!$A$10:$AC$90,3,0)</f>
        <v>24095099.039999995</v>
      </c>
      <c r="D61" s="23">
        <f>+VLOOKUP($A61,'01'!$A$10:$AB$90,4,0)+VLOOKUP($A61,'02'!$A$10:$AB$90,4,0)+VLOOKUP($A61,'03'!$A$10:$AB$90,4,0)+VLOOKUP($A61,'04'!$A$10:$AB$90,4,0)+VLOOKUP($A61,'05'!$A$10:$AB$90,4,0)+VLOOKUP($A61,'06'!$A$10:$AB$90,4,0)+VLOOKUP($A61,'07'!$A$10:$AB$90,4,0)+VLOOKUP($A61,'08'!$A$10:$AB$90,4,0)+VLOOKUP($A61,'09'!$A$10:$AB$90,4,0)+VLOOKUP($A61,'10'!$A$10:$AB$90,4,0)+VLOOKUP($A61,'11'!$A$10:$AB$90,4,0)+VLOOKUP($A61,'12'!$A$10:$AC$90,4,0)</f>
        <v>19276079.25</v>
      </c>
      <c r="E61" s="23">
        <f>+VLOOKUP($A61,'01'!$A$10:$AB$90,5,0)+VLOOKUP($A61,'02'!$A$10:$AB$90,5,0)+VLOOKUP($A61,'03'!$A$10:$AB$90,5,0)+VLOOKUP($A61,'04'!$A$10:$AB$90,5,0)+VLOOKUP($A61,'05'!$A$10:$AB$90,5,0)+VLOOKUP($A61,'06'!$A$10:$AB$90,5,0)+VLOOKUP($A61,'07'!$A$10:$AB$90,5,0)+VLOOKUP($A61,'08'!$A$10:$AB$90,5,0)+VLOOKUP($A61,'09'!$A$10:$AB$90,5,0)+VLOOKUP($A61,'10'!$A$10:$AB$90,5,0)+VLOOKUP($A61,'11'!$A$10:$AB$90,5,0)+VLOOKUP($A61,'12'!$A$10:$AC$90,5,0)</f>
        <v>274695.57591840002</v>
      </c>
      <c r="F61" s="23">
        <f>+VLOOKUP($A61,'01'!$A$10:$AB$90,6,0)+VLOOKUP($A61,'02'!$A$10:$AB$90,6,0)+VLOOKUP($A61,'03'!$A$10:$AB$90,6,0)+VLOOKUP($A61,'04'!$A$10:$AB$90,6,0)+VLOOKUP($A61,'05'!$A$10:$AB$90,6,0)+VLOOKUP($A61,'06'!$A$10:$AB$90,6,0)+VLOOKUP($A61,'07'!$A$10:$AB$90,6,0)+VLOOKUP($A61,'08'!$A$10:$AB$90,6,0)+VLOOKUP($A61,'09'!$A$10:$AB$90,6,0)+VLOOKUP($A61,'10'!$A$10:$AB$90,6,0)+VLOOKUP($A61,'11'!$A$10:$AB$90,6,0)+VLOOKUP($A61,'12'!$A$10:$AC$90,6,0)</f>
        <v>217558.88</v>
      </c>
      <c r="G61" s="23">
        <f>+VLOOKUP($A61,'01'!$A$10:$AB$90,7,0)+VLOOKUP($A61,'02'!$A$10:$AB$90,7,0)+VLOOKUP($A61,'03'!$A$10:$AB$90,7,0)+VLOOKUP($A61,'04'!$A$10:$AB$90,7,0)+VLOOKUP($A61,'05'!$A$10:$AB$90,7,0)+VLOOKUP($A61,'06'!$A$10:$AB$90,7,0)+VLOOKUP($A61,'07'!$A$10:$AB$90,7,0)+VLOOKUP($A61,'08'!$A$10:$AB$90,7,0)+VLOOKUP($A61,'09'!$A$10:$AB$90,7,0)+VLOOKUP($A61,'10'!$A$10:$AB$90,7,0)+VLOOKUP($A61,'11'!$A$10:$AB$90,7,0)+VLOOKUP($A61,'12'!$A$10:$AC$90,7,0)</f>
        <v>1405063.4000000004</v>
      </c>
      <c r="H61" s="8">
        <f>+VLOOKUP($A61,'01'!$A$10:$AB$90,8,0)+VLOOKUP($A61,'02'!$A$10:$AB$90,8,0)+VLOOKUP($A61,'03'!$A$10:$AB$90,8,0)+VLOOKUP($A61,'04'!$A$10:$AB$90,8,0)+VLOOKUP($A61,'05'!$A$10:$AB$90,8,0)+VLOOKUP($A61,'06'!$A$10:$AB$90,8,0)+VLOOKUP($A61,'07'!$A$10:$AB$90,8,0)+VLOOKUP($A61,'08'!$A$10:$AB$90,8,0)+VLOOKUP($A61,'09'!$A$10:$AB$90,8,0)+VLOOKUP($A61,'10'!$A$10:$AB$90,8,0)+VLOOKUP($A61,'11'!$A$10:$AB$90,8,0)+VLOOKUP($A61,'12'!$A$10:$AC$90,8,0)</f>
        <v>1124051.7599999998</v>
      </c>
      <c r="I61" s="9">
        <f>+VLOOKUP($A61,'01'!$A$10:$AB$90,9,0)+VLOOKUP($A61,'02'!$A$10:$AB$90,9,0)+VLOOKUP($A61,'03'!$A$10:$AB$90,9,0)+VLOOKUP($A61,'04'!$A$10:$AB$90,9,0)+VLOOKUP($A61,'05'!$A$10:$AB$90,9,0)+VLOOKUP($A61,'06'!$A$10:$AB$90,9,0)+VLOOKUP($A61,'07'!$A$10:$AB$90,9,0)+VLOOKUP($A61,'08'!$A$10:$AB$90,9,0)+VLOOKUP($A61,'09'!$A$10:$AB$90,9,0)+VLOOKUP($A61,'10'!$A$10:$AB$90,9,0)+VLOOKUP($A61,'11'!$A$10:$AB$90,9,0)+VLOOKUP($A61,'12'!$A$10:$AB$90,9,0)</f>
        <v>166.09</v>
      </c>
      <c r="J61" s="23">
        <f>+VLOOKUP($A61,'01'!$A$10:$AB$90,10,0)+VLOOKUP($A61,'02'!$A$10:$AB$90,10,0)+VLOOKUP($A61,'03'!$A$10:$AB$90,10,0)+VLOOKUP($A61,'04'!$A$10:$AB$90,10,0)+VLOOKUP($A61,'05'!$A$10:$AB$90,10,0)+VLOOKUP($A61,'06'!$A$10:$AB$90,10,0)+VLOOKUP($A61,'07'!$A$10:$AB$90,10,0)+VLOOKUP($A61,'08'!$A$10:$AB$90,10,0)+VLOOKUP($A61,'09'!$A$10:$AB$90,10,0)+VLOOKUP($A61,'10'!$A$10:$AB$90,10,0)+VLOOKUP($A61,'11'!$A$10:$AB$90,10,0)+VLOOKUP($A61,'12'!$A$10:$AB$90,10,0)</f>
        <v>171750.3</v>
      </c>
      <c r="K61" s="8">
        <f>+VLOOKUP($A61,'01'!$A$10:$AB$90,11,0)+VLOOKUP($A61,'02'!$A$10:$AB$90,11,0)+VLOOKUP($A61,'03'!$A$10:$AB$90,11,0)+VLOOKUP($A61,'04'!$A$10:$AB$90,11,0)+VLOOKUP($A61,'05'!$A$10:$AB$90,11,0)+VLOOKUP($A61,'06'!$A$10:$AB$90,11,0)+VLOOKUP($A61,'07'!$A$10:$AB$90,11,0)+VLOOKUP($A61,'08'!$A$10:$AB$90,11,0)+VLOOKUP($A61,'09'!$A$10:$AB$90,11,0)+VLOOKUP($A61,'10'!$A$10:$AB$90,11,0)+VLOOKUP($A61,'11'!$A$10:$AB$90,11,0)+VLOOKUP($A61,'12'!$A$10:$AB$90,11,0)</f>
        <v>137400.24</v>
      </c>
      <c r="L61" s="23">
        <f>+VLOOKUP($A61,'01'!$A$10:$AB$90,12,0)+VLOOKUP($A61,'02'!$A$10:$AB$90,12,0)+VLOOKUP($A61,'03'!$A$10:$AB$90,12,0)+VLOOKUP($A61,'04'!$A$10:$AB$90,12,0)+VLOOKUP($A61,'05'!$A$10:$AB$90,12,0)+VLOOKUP($A61,'06'!$A$10:$AB$90,12,0)+VLOOKUP($A61,'07'!$A$10:$AB$90,12,0)+VLOOKUP($A61,'08'!$A$10:$AB$90,12,0)+VLOOKUP($A61,'09'!$A$10:$AB$90,12,0)+VLOOKUP($A61,'10'!$A$10:$AB$90,12,0)+VLOOKUP($A61,'11'!$A$10:$AB$90,12,0)+VLOOKUP($A61,'12'!$A$10:$AB$90,12,0)</f>
        <v>543305.41002465005</v>
      </c>
      <c r="M61" s="8">
        <f>+VLOOKUP($A61,'01'!$A$10:$AB$90,13,0)+VLOOKUP($A61,'02'!$A$10:$AB$90,13,0)+VLOOKUP($A61,'03'!$A$10:$AB$90,13,0)+VLOOKUP($A61,'04'!$A$10:$AB$90,13,0)+VLOOKUP($A61,'05'!$A$10:$AB$90,13,0)+VLOOKUP($A61,'06'!$A$10:$AB$90,13,0)+VLOOKUP($A61,'07'!$A$10:$AB$90,13,0)+VLOOKUP($A61,'08'!$A$10:$AB$90,13,0)+VLOOKUP($A61,'09'!$A$10:$AB$90,13,0)+VLOOKUP($A61,'10'!$A$10:$AB$90,13,0)+VLOOKUP($A61,'11'!$A$10:$AB$90,13,0)+VLOOKUP($A61,'12'!$A$10:$AB$90,13,0)</f>
        <v>429211.27391947352</v>
      </c>
      <c r="N61" s="15"/>
      <c r="O61" s="22"/>
      <c r="P61" s="4"/>
    </row>
    <row r="62" spans="1:16" ht="15" customHeight="1" x14ac:dyDescent="0.25">
      <c r="A62" s="7" t="s">
        <v>57</v>
      </c>
      <c r="B62" s="40">
        <v>0.28100000000000003</v>
      </c>
      <c r="C62" s="23">
        <f>VLOOKUP($A62,'01'!$A$10:$AB$90,3,0)+VLOOKUP($A62,'02'!$A$10:$AB$90,3,0)+VLOOKUP($A62,'03'!$A$10:$AB$90,3,0)+VLOOKUP($A62,'04'!$A$10:$AB$90,3,0)+VLOOKUP($A62,'05'!$A$10:$AB$90,3,0)+VLOOKUP($A62,'06'!$A$10:$AB$90,3,0)+VLOOKUP($A62,'07'!$A$10:$AB$90,3,0)+VLOOKUP($A62,'08'!$A$10:$AB$90,3,0)+VLOOKUP($A62,'09'!$A$10:$AB$90,3,0)+VLOOKUP($A62,'10'!$A$10:$AB$90,3,0)+VLOOKUP($A62,'11'!$A$10:$AB$90,3,0)+VLOOKUP($A62,'12'!$A$10:$AC$90,3,0)</f>
        <v>12401037.669999998</v>
      </c>
      <c r="D62" s="23">
        <f>+VLOOKUP($A62,'01'!$A$10:$AB$90,4,0)+VLOOKUP($A62,'02'!$A$10:$AB$90,4,0)+VLOOKUP($A62,'03'!$A$10:$AB$90,4,0)+VLOOKUP($A62,'04'!$A$10:$AB$90,4,0)+VLOOKUP($A62,'05'!$A$10:$AB$90,4,0)+VLOOKUP($A62,'06'!$A$10:$AB$90,4,0)+VLOOKUP($A62,'07'!$A$10:$AB$90,4,0)+VLOOKUP($A62,'08'!$A$10:$AB$90,4,0)+VLOOKUP($A62,'09'!$A$10:$AB$90,4,0)+VLOOKUP($A62,'10'!$A$10:$AB$90,4,0)+VLOOKUP($A62,'11'!$A$10:$AB$90,4,0)+VLOOKUP($A62,'12'!$A$10:$AC$90,4,0)</f>
        <v>9920830.0899999999</v>
      </c>
      <c r="E62" s="23">
        <f>+VLOOKUP($A62,'01'!$A$10:$AB$90,5,0)+VLOOKUP($A62,'02'!$A$10:$AB$90,5,0)+VLOOKUP($A62,'03'!$A$10:$AB$90,5,0)+VLOOKUP($A62,'04'!$A$10:$AB$90,5,0)+VLOOKUP($A62,'05'!$A$10:$AB$90,5,0)+VLOOKUP($A62,'06'!$A$10:$AB$90,5,0)+VLOOKUP($A62,'07'!$A$10:$AB$90,5,0)+VLOOKUP($A62,'08'!$A$10:$AB$90,5,0)+VLOOKUP($A62,'09'!$A$10:$AB$90,5,0)+VLOOKUP($A62,'10'!$A$10:$AB$90,5,0)+VLOOKUP($A62,'11'!$A$10:$AB$90,5,0)+VLOOKUP($A62,'12'!$A$10:$AC$90,5,0)</f>
        <v>141372.63156240003</v>
      </c>
      <c r="F62" s="23">
        <f>+VLOOKUP($A62,'01'!$A$10:$AB$90,6,0)+VLOOKUP($A62,'02'!$A$10:$AB$90,6,0)+VLOOKUP($A62,'03'!$A$10:$AB$90,6,0)+VLOOKUP($A62,'04'!$A$10:$AB$90,6,0)+VLOOKUP($A62,'05'!$A$10:$AB$90,6,0)+VLOOKUP($A62,'06'!$A$10:$AB$90,6,0)+VLOOKUP($A62,'07'!$A$10:$AB$90,6,0)+VLOOKUP($A62,'08'!$A$10:$AB$90,6,0)+VLOOKUP($A62,'09'!$A$10:$AB$90,6,0)+VLOOKUP($A62,'10'!$A$10:$AB$90,6,0)+VLOOKUP($A62,'11'!$A$10:$AB$90,6,0)+VLOOKUP($A62,'12'!$A$10:$AC$90,6,0)</f>
        <v>111967.13</v>
      </c>
      <c r="G62" s="23">
        <f>+VLOOKUP($A62,'01'!$A$10:$AB$90,7,0)+VLOOKUP($A62,'02'!$A$10:$AB$90,7,0)+VLOOKUP($A62,'03'!$A$10:$AB$90,7,0)+VLOOKUP($A62,'04'!$A$10:$AB$90,7,0)+VLOOKUP($A62,'05'!$A$10:$AB$90,7,0)+VLOOKUP($A62,'06'!$A$10:$AB$90,7,0)+VLOOKUP($A62,'07'!$A$10:$AB$90,7,0)+VLOOKUP($A62,'08'!$A$10:$AB$90,7,0)+VLOOKUP($A62,'09'!$A$10:$AB$90,7,0)+VLOOKUP($A62,'10'!$A$10:$AB$90,7,0)+VLOOKUP($A62,'11'!$A$10:$AB$90,7,0)+VLOOKUP($A62,'12'!$A$10:$AC$90,7,0)</f>
        <v>1118881.28</v>
      </c>
      <c r="H62" s="8">
        <f>+VLOOKUP($A62,'01'!$A$10:$AB$90,8,0)+VLOOKUP($A62,'02'!$A$10:$AB$90,8,0)+VLOOKUP($A62,'03'!$A$10:$AB$90,8,0)+VLOOKUP($A62,'04'!$A$10:$AB$90,8,0)+VLOOKUP($A62,'05'!$A$10:$AB$90,8,0)+VLOOKUP($A62,'06'!$A$10:$AB$90,8,0)+VLOOKUP($A62,'07'!$A$10:$AB$90,8,0)+VLOOKUP($A62,'08'!$A$10:$AB$90,8,0)+VLOOKUP($A62,'09'!$A$10:$AB$90,8,0)+VLOOKUP($A62,'10'!$A$10:$AB$90,8,0)+VLOOKUP($A62,'11'!$A$10:$AB$90,8,0)+VLOOKUP($A62,'12'!$A$10:$AC$90,8,0)</f>
        <v>895105.99000000011</v>
      </c>
      <c r="I62" s="9">
        <f>+VLOOKUP($A62,'01'!$A$10:$AB$90,9,0)+VLOOKUP($A62,'02'!$A$10:$AB$90,9,0)+VLOOKUP($A62,'03'!$A$10:$AB$90,9,0)+VLOOKUP($A62,'04'!$A$10:$AB$90,9,0)+VLOOKUP($A62,'05'!$A$10:$AB$90,9,0)+VLOOKUP($A62,'06'!$A$10:$AB$90,9,0)+VLOOKUP($A62,'07'!$A$10:$AB$90,9,0)+VLOOKUP($A62,'08'!$A$10:$AB$90,9,0)+VLOOKUP($A62,'09'!$A$10:$AB$90,9,0)+VLOOKUP($A62,'10'!$A$10:$AB$90,9,0)+VLOOKUP($A62,'11'!$A$10:$AB$90,9,0)+VLOOKUP($A62,'12'!$A$10:$AB$90,9,0)</f>
        <v>142.29</v>
      </c>
      <c r="J62" s="23">
        <f>+VLOOKUP($A62,'01'!$A$10:$AB$90,10,0)+VLOOKUP($A62,'02'!$A$10:$AB$90,10,0)+VLOOKUP($A62,'03'!$A$10:$AB$90,10,0)+VLOOKUP($A62,'04'!$A$10:$AB$90,10,0)+VLOOKUP($A62,'05'!$A$10:$AB$90,10,0)+VLOOKUP($A62,'06'!$A$10:$AB$90,10,0)+VLOOKUP($A62,'07'!$A$10:$AB$90,10,0)+VLOOKUP($A62,'08'!$A$10:$AB$90,10,0)+VLOOKUP($A62,'09'!$A$10:$AB$90,10,0)+VLOOKUP($A62,'10'!$A$10:$AB$90,10,0)+VLOOKUP($A62,'11'!$A$10:$AB$90,10,0)+VLOOKUP($A62,'12'!$A$10:$AB$90,10,0)</f>
        <v>88391.62999999999</v>
      </c>
      <c r="K62" s="8">
        <f>+VLOOKUP($A62,'01'!$A$10:$AB$90,11,0)+VLOOKUP($A62,'02'!$A$10:$AB$90,11,0)+VLOOKUP($A62,'03'!$A$10:$AB$90,11,0)+VLOOKUP($A62,'04'!$A$10:$AB$90,11,0)+VLOOKUP($A62,'05'!$A$10:$AB$90,11,0)+VLOOKUP($A62,'06'!$A$10:$AB$90,11,0)+VLOOKUP($A62,'07'!$A$10:$AB$90,11,0)+VLOOKUP($A62,'08'!$A$10:$AB$90,11,0)+VLOOKUP($A62,'09'!$A$10:$AB$90,11,0)+VLOOKUP($A62,'10'!$A$10:$AB$90,11,0)+VLOOKUP($A62,'11'!$A$10:$AB$90,11,0)+VLOOKUP($A62,'12'!$A$10:$AB$90,11,0)</f>
        <v>70713.31</v>
      </c>
      <c r="L62" s="23">
        <f>+VLOOKUP($A62,'01'!$A$10:$AB$90,12,0)+VLOOKUP($A62,'02'!$A$10:$AB$90,12,0)+VLOOKUP($A62,'03'!$A$10:$AB$90,12,0)+VLOOKUP($A62,'04'!$A$10:$AB$90,12,0)+VLOOKUP($A62,'05'!$A$10:$AB$90,12,0)+VLOOKUP($A62,'06'!$A$10:$AB$90,12,0)+VLOOKUP($A62,'07'!$A$10:$AB$90,12,0)+VLOOKUP($A62,'08'!$A$10:$AB$90,12,0)+VLOOKUP($A62,'09'!$A$10:$AB$90,12,0)+VLOOKUP($A62,'10'!$A$10:$AB$90,12,0)+VLOOKUP($A62,'11'!$A$10:$AB$90,12,0)+VLOOKUP($A62,'12'!$A$10:$AB$90,12,0)</f>
        <v>279613.22384052502</v>
      </c>
      <c r="M62" s="8">
        <f>+VLOOKUP($A62,'01'!$A$10:$AB$90,13,0)+VLOOKUP($A62,'02'!$A$10:$AB$90,13,0)+VLOOKUP($A62,'03'!$A$10:$AB$90,13,0)+VLOOKUP($A62,'04'!$A$10:$AB$90,13,0)+VLOOKUP($A62,'05'!$A$10:$AB$90,13,0)+VLOOKUP($A62,'06'!$A$10:$AB$90,13,0)+VLOOKUP($A62,'07'!$A$10:$AB$90,13,0)+VLOOKUP($A62,'08'!$A$10:$AB$90,13,0)+VLOOKUP($A62,'09'!$A$10:$AB$90,13,0)+VLOOKUP($A62,'10'!$A$10:$AB$90,13,0)+VLOOKUP($A62,'11'!$A$10:$AB$90,13,0)+VLOOKUP($A62,'12'!$A$10:$AB$90,13,0)</f>
        <v>220894.44683401479</v>
      </c>
      <c r="N62" s="15"/>
      <c r="O62" s="22"/>
      <c r="P62" s="4"/>
    </row>
    <row r="63" spans="1:16" ht="15" customHeight="1" x14ac:dyDescent="0.25">
      <c r="A63" s="7" t="s">
        <v>58</v>
      </c>
      <c r="B63" s="40">
        <v>1.3109999999999999</v>
      </c>
      <c r="C63" s="23">
        <f>VLOOKUP($A63,'01'!$A$10:$AB$90,3,0)+VLOOKUP($A63,'02'!$A$10:$AB$90,3,0)+VLOOKUP($A63,'03'!$A$10:$AB$90,3,0)+VLOOKUP($A63,'04'!$A$10:$AB$90,3,0)+VLOOKUP($A63,'05'!$A$10:$AB$90,3,0)+VLOOKUP($A63,'06'!$A$10:$AB$90,3,0)+VLOOKUP($A63,'07'!$A$10:$AB$90,3,0)+VLOOKUP($A63,'08'!$A$10:$AB$90,3,0)+VLOOKUP($A63,'09'!$A$10:$AB$90,3,0)+VLOOKUP($A63,'10'!$A$10:$AB$90,3,0)+VLOOKUP($A63,'11'!$A$10:$AB$90,3,0)+VLOOKUP($A63,'12'!$A$10:$AC$90,3,0)</f>
        <v>57852901.550000004</v>
      </c>
      <c r="D63" s="23">
        <f>+VLOOKUP($A63,'01'!$A$10:$AB$90,4,0)+VLOOKUP($A63,'02'!$A$10:$AB$90,4,0)+VLOOKUP($A63,'03'!$A$10:$AB$90,4,0)+VLOOKUP($A63,'04'!$A$10:$AB$90,4,0)+VLOOKUP($A63,'05'!$A$10:$AB$90,4,0)+VLOOKUP($A63,'06'!$A$10:$AB$90,4,0)+VLOOKUP($A63,'07'!$A$10:$AB$90,4,0)+VLOOKUP($A63,'08'!$A$10:$AB$90,4,0)+VLOOKUP($A63,'09'!$A$10:$AB$90,4,0)+VLOOKUP($A63,'10'!$A$10:$AB$90,4,0)+VLOOKUP($A63,'11'!$A$10:$AB$90,4,0)+VLOOKUP($A63,'12'!$A$10:$AC$90,4,0)</f>
        <v>46282321.310000002</v>
      </c>
      <c r="E63" s="23">
        <f>+VLOOKUP($A63,'01'!$A$10:$AB$90,5,0)+VLOOKUP($A63,'02'!$A$10:$AB$90,5,0)+VLOOKUP($A63,'03'!$A$10:$AB$90,5,0)+VLOOKUP($A63,'04'!$A$10:$AB$90,5,0)+VLOOKUP($A63,'05'!$A$10:$AB$90,5,0)+VLOOKUP($A63,'06'!$A$10:$AB$90,5,0)+VLOOKUP($A63,'07'!$A$10:$AB$90,5,0)+VLOOKUP($A63,'08'!$A$10:$AB$90,5,0)+VLOOKUP($A63,'09'!$A$10:$AB$90,5,0)+VLOOKUP($A63,'10'!$A$10:$AB$90,5,0)+VLOOKUP($A63,'11'!$A$10:$AB$90,5,0)+VLOOKUP($A63,'12'!$A$10:$AC$90,5,0)</f>
        <v>659571.24547440012</v>
      </c>
      <c r="F63" s="23">
        <f>+VLOOKUP($A63,'01'!$A$10:$AB$90,6,0)+VLOOKUP($A63,'02'!$A$10:$AB$90,6,0)+VLOOKUP($A63,'03'!$A$10:$AB$90,6,0)+VLOOKUP($A63,'04'!$A$10:$AB$90,6,0)+VLOOKUP($A63,'05'!$A$10:$AB$90,6,0)+VLOOKUP($A63,'06'!$A$10:$AB$90,6,0)+VLOOKUP($A63,'07'!$A$10:$AB$90,6,0)+VLOOKUP($A63,'08'!$A$10:$AB$90,6,0)+VLOOKUP($A63,'09'!$A$10:$AB$90,6,0)+VLOOKUP($A63,'10'!$A$10:$AB$90,6,0)+VLOOKUP($A63,'11'!$A$10:$AB$90,6,0)+VLOOKUP($A63,'12'!$A$10:$AC$90,6,0)</f>
        <v>522380.45000000007</v>
      </c>
      <c r="G63" s="23">
        <f>+VLOOKUP($A63,'01'!$A$10:$AB$90,7,0)+VLOOKUP($A63,'02'!$A$10:$AB$90,7,0)+VLOOKUP($A63,'03'!$A$10:$AB$90,7,0)+VLOOKUP($A63,'04'!$A$10:$AB$90,7,0)+VLOOKUP($A63,'05'!$A$10:$AB$90,7,0)+VLOOKUP($A63,'06'!$A$10:$AB$90,7,0)+VLOOKUP($A63,'07'!$A$10:$AB$90,7,0)+VLOOKUP($A63,'08'!$A$10:$AB$90,7,0)+VLOOKUP($A63,'09'!$A$10:$AB$90,7,0)+VLOOKUP($A63,'10'!$A$10:$AB$90,7,0)+VLOOKUP($A63,'11'!$A$10:$AB$90,7,0)+VLOOKUP($A63,'12'!$A$10:$AC$90,7,0)</f>
        <v>6515344.2500000009</v>
      </c>
      <c r="H63" s="8">
        <f>+VLOOKUP($A63,'01'!$A$10:$AB$90,8,0)+VLOOKUP($A63,'02'!$A$10:$AB$90,8,0)+VLOOKUP($A63,'03'!$A$10:$AB$90,8,0)+VLOOKUP($A63,'04'!$A$10:$AB$90,8,0)+VLOOKUP($A63,'05'!$A$10:$AB$90,8,0)+VLOOKUP($A63,'06'!$A$10:$AB$90,8,0)+VLOOKUP($A63,'07'!$A$10:$AB$90,8,0)+VLOOKUP($A63,'08'!$A$10:$AB$90,8,0)+VLOOKUP($A63,'09'!$A$10:$AB$90,8,0)+VLOOKUP($A63,'10'!$A$10:$AB$90,8,0)+VLOOKUP($A63,'11'!$A$10:$AB$90,8,0)+VLOOKUP($A63,'12'!$A$10:$AC$90,8,0)</f>
        <v>5212276.4000000004</v>
      </c>
      <c r="I63" s="9">
        <f>+VLOOKUP($A63,'01'!$A$10:$AB$90,9,0)+VLOOKUP($A63,'02'!$A$10:$AB$90,9,0)+VLOOKUP($A63,'03'!$A$10:$AB$90,9,0)+VLOOKUP($A63,'04'!$A$10:$AB$90,9,0)+VLOOKUP($A63,'05'!$A$10:$AB$90,9,0)+VLOOKUP($A63,'06'!$A$10:$AB$90,9,0)+VLOOKUP($A63,'07'!$A$10:$AB$90,9,0)+VLOOKUP($A63,'08'!$A$10:$AB$90,9,0)+VLOOKUP($A63,'09'!$A$10:$AB$90,9,0)+VLOOKUP($A63,'10'!$A$10:$AB$90,9,0)+VLOOKUP($A63,'11'!$A$10:$AB$90,9,0)+VLOOKUP($A63,'12'!$A$10:$AB$90,9,0)</f>
        <v>362.52</v>
      </c>
      <c r="J63" s="23">
        <f>+VLOOKUP($A63,'01'!$A$10:$AB$90,10,0)+VLOOKUP($A63,'02'!$A$10:$AB$90,10,0)+VLOOKUP($A63,'03'!$A$10:$AB$90,10,0)+VLOOKUP($A63,'04'!$A$10:$AB$90,10,0)+VLOOKUP($A63,'05'!$A$10:$AB$90,10,0)+VLOOKUP($A63,'06'!$A$10:$AB$90,10,0)+VLOOKUP($A63,'07'!$A$10:$AB$90,10,0)+VLOOKUP($A63,'08'!$A$10:$AB$90,10,0)+VLOOKUP($A63,'09'!$A$10:$AB$90,10,0)+VLOOKUP($A63,'10'!$A$10:$AB$90,10,0)+VLOOKUP($A63,'11'!$A$10:$AB$90,10,0)+VLOOKUP($A63,'12'!$A$10:$AB$90,10,0)</f>
        <v>412389.47000000003</v>
      </c>
      <c r="K63" s="8">
        <f>+VLOOKUP($A63,'01'!$A$10:$AB$90,11,0)+VLOOKUP($A63,'02'!$A$10:$AB$90,11,0)+VLOOKUP($A63,'03'!$A$10:$AB$90,11,0)+VLOOKUP($A63,'04'!$A$10:$AB$90,11,0)+VLOOKUP($A63,'05'!$A$10:$AB$90,11,0)+VLOOKUP($A63,'06'!$A$10:$AB$90,11,0)+VLOOKUP($A63,'07'!$A$10:$AB$90,11,0)+VLOOKUP($A63,'08'!$A$10:$AB$90,11,0)+VLOOKUP($A63,'09'!$A$10:$AB$90,11,0)+VLOOKUP($A63,'10'!$A$10:$AB$90,11,0)+VLOOKUP($A63,'11'!$A$10:$AB$90,11,0)+VLOOKUP($A63,'12'!$A$10:$AB$90,11,0)</f>
        <v>329911.58000000007</v>
      </c>
      <c r="L63" s="23">
        <f>+VLOOKUP($A63,'01'!$A$10:$AB$90,12,0)+VLOOKUP($A63,'02'!$A$10:$AB$90,12,0)+VLOOKUP($A63,'03'!$A$10:$AB$90,12,0)+VLOOKUP($A63,'04'!$A$10:$AB$90,12,0)+VLOOKUP($A63,'05'!$A$10:$AB$90,12,0)+VLOOKUP($A63,'06'!$A$10:$AB$90,12,0)+VLOOKUP($A63,'07'!$A$10:$AB$90,12,0)+VLOOKUP($A63,'08'!$A$10:$AB$90,12,0)+VLOOKUP($A63,'09'!$A$10:$AB$90,12,0)+VLOOKUP($A63,'10'!$A$10:$AB$90,12,0)+VLOOKUP($A63,'11'!$A$10:$AB$90,12,0)+VLOOKUP($A63,'12'!$A$10:$AB$90,12,0)</f>
        <v>1304530.022971275</v>
      </c>
      <c r="M63" s="8">
        <f>+VLOOKUP($A63,'01'!$A$10:$AB$90,13,0)+VLOOKUP($A63,'02'!$A$10:$AB$90,13,0)+VLOOKUP($A63,'03'!$A$10:$AB$90,13,0)+VLOOKUP($A63,'04'!$A$10:$AB$90,13,0)+VLOOKUP($A63,'05'!$A$10:$AB$90,13,0)+VLOOKUP($A63,'06'!$A$10:$AB$90,13,0)+VLOOKUP($A63,'07'!$A$10:$AB$90,13,0)+VLOOKUP($A63,'08'!$A$10:$AB$90,13,0)+VLOOKUP($A63,'09'!$A$10:$AB$90,13,0)+VLOOKUP($A63,'10'!$A$10:$AB$90,13,0)+VLOOKUP($A63,'11'!$A$10:$AB$90,13,0)+VLOOKUP($A63,'12'!$A$10:$AB$90,13,0)</f>
        <v>1030578.7181473072</v>
      </c>
      <c r="N63" s="15"/>
      <c r="O63" s="22"/>
      <c r="P63" s="4"/>
    </row>
    <row r="64" spans="1:16" ht="15" customHeight="1" x14ac:dyDescent="0.25">
      <c r="A64" s="7" t="s">
        <v>59</v>
      </c>
      <c r="B64" s="40">
        <v>0.436</v>
      </c>
      <c r="C64" s="23">
        <f>VLOOKUP($A64,'01'!$A$10:$AB$90,3,0)+VLOOKUP($A64,'02'!$A$10:$AB$90,3,0)+VLOOKUP($A64,'03'!$A$10:$AB$90,3,0)+VLOOKUP($A64,'04'!$A$10:$AB$90,3,0)+VLOOKUP($A64,'05'!$A$10:$AB$90,3,0)+VLOOKUP($A64,'06'!$A$10:$AB$90,3,0)+VLOOKUP($A64,'07'!$A$10:$AB$90,3,0)+VLOOKUP($A64,'08'!$A$10:$AB$90,3,0)+VLOOKUP($A64,'09'!$A$10:$AB$90,3,0)+VLOOKUP($A64,'10'!$A$10:$AB$90,3,0)+VLOOKUP($A64,'11'!$A$10:$AB$90,3,0)+VLOOKUP($A64,'12'!$A$10:$AC$90,3,0)</f>
        <v>19241872.07</v>
      </c>
      <c r="D64" s="23">
        <f>+VLOOKUP($A64,'01'!$A$10:$AB$90,4,0)+VLOOKUP($A64,'02'!$A$10:$AB$90,4,0)+VLOOKUP($A64,'03'!$A$10:$AB$90,4,0)+VLOOKUP($A64,'04'!$A$10:$AB$90,4,0)+VLOOKUP($A64,'05'!$A$10:$AB$90,4,0)+VLOOKUP($A64,'06'!$A$10:$AB$90,4,0)+VLOOKUP($A64,'07'!$A$10:$AB$90,4,0)+VLOOKUP($A64,'08'!$A$10:$AB$90,4,0)+VLOOKUP($A64,'09'!$A$10:$AB$90,4,0)+VLOOKUP($A64,'10'!$A$10:$AB$90,4,0)+VLOOKUP($A64,'11'!$A$10:$AB$90,4,0)+VLOOKUP($A64,'12'!$A$10:$AC$90,4,0)</f>
        <v>15393497.699999999</v>
      </c>
      <c r="E64" s="23">
        <f>+VLOOKUP($A64,'01'!$A$10:$AB$90,5,0)+VLOOKUP($A64,'02'!$A$10:$AB$90,5,0)+VLOOKUP($A64,'03'!$A$10:$AB$90,5,0)+VLOOKUP($A64,'04'!$A$10:$AB$90,5,0)+VLOOKUP($A64,'05'!$A$10:$AB$90,5,0)+VLOOKUP($A64,'06'!$A$10:$AB$90,5,0)+VLOOKUP($A64,'07'!$A$10:$AB$90,5,0)+VLOOKUP($A64,'08'!$A$10:$AB$90,5,0)+VLOOKUP($A64,'09'!$A$10:$AB$90,5,0)+VLOOKUP($A64,'10'!$A$10:$AB$90,5,0)+VLOOKUP($A64,'11'!$A$10:$AB$90,5,0)+VLOOKUP($A64,'12'!$A$10:$AC$90,5,0)</f>
        <v>219353.97637440002</v>
      </c>
      <c r="F64" s="23">
        <f>+VLOOKUP($A64,'01'!$A$10:$AB$90,6,0)+VLOOKUP($A64,'02'!$A$10:$AB$90,6,0)+VLOOKUP($A64,'03'!$A$10:$AB$90,6,0)+VLOOKUP($A64,'04'!$A$10:$AB$90,6,0)+VLOOKUP($A64,'05'!$A$10:$AB$90,6,0)+VLOOKUP($A64,'06'!$A$10:$AB$90,6,0)+VLOOKUP($A64,'07'!$A$10:$AB$90,6,0)+VLOOKUP($A64,'08'!$A$10:$AB$90,6,0)+VLOOKUP($A64,'09'!$A$10:$AB$90,6,0)+VLOOKUP($A64,'10'!$A$10:$AB$90,6,0)+VLOOKUP($A64,'11'!$A$10:$AB$90,6,0)+VLOOKUP($A64,'12'!$A$10:$AC$90,6,0)</f>
        <v>173728.33</v>
      </c>
      <c r="G64" s="23">
        <f>+VLOOKUP($A64,'01'!$A$10:$AB$90,7,0)+VLOOKUP($A64,'02'!$A$10:$AB$90,7,0)+VLOOKUP($A64,'03'!$A$10:$AB$90,7,0)+VLOOKUP($A64,'04'!$A$10:$AB$90,7,0)+VLOOKUP($A64,'05'!$A$10:$AB$90,7,0)+VLOOKUP($A64,'06'!$A$10:$AB$90,7,0)+VLOOKUP($A64,'07'!$A$10:$AB$90,7,0)+VLOOKUP($A64,'08'!$A$10:$AB$90,7,0)+VLOOKUP($A64,'09'!$A$10:$AB$90,7,0)+VLOOKUP($A64,'10'!$A$10:$AB$90,7,0)+VLOOKUP($A64,'11'!$A$10:$AB$90,7,0)+VLOOKUP($A64,'12'!$A$10:$AC$90,7,0)</f>
        <v>1562104.6600000001</v>
      </c>
      <c r="H64" s="8">
        <f>+VLOOKUP($A64,'01'!$A$10:$AB$90,8,0)+VLOOKUP($A64,'02'!$A$10:$AB$90,8,0)+VLOOKUP($A64,'03'!$A$10:$AB$90,8,0)+VLOOKUP($A64,'04'!$A$10:$AB$90,8,0)+VLOOKUP($A64,'05'!$A$10:$AB$90,8,0)+VLOOKUP($A64,'06'!$A$10:$AB$90,8,0)+VLOOKUP($A64,'07'!$A$10:$AB$90,8,0)+VLOOKUP($A64,'08'!$A$10:$AB$90,8,0)+VLOOKUP($A64,'09'!$A$10:$AB$90,8,0)+VLOOKUP($A64,'10'!$A$10:$AB$90,8,0)+VLOOKUP($A64,'11'!$A$10:$AB$90,8,0)+VLOOKUP($A64,'12'!$A$10:$AC$90,8,0)</f>
        <v>1249684.71</v>
      </c>
      <c r="I64" s="9">
        <f>+VLOOKUP($A64,'01'!$A$10:$AB$90,9,0)+VLOOKUP($A64,'02'!$A$10:$AB$90,9,0)+VLOOKUP($A64,'03'!$A$10:$AB$90,9,0)+VLOOKUP($A64,'04'!$A$10:$AB$90,9,0)+VLOOKUP($A64,'05'!$A$10:$AB$90,9,0)+VLOOKUP($A64,'06'!$A$10:$AB$90,9,0)+VLOOKUP($A64,'07'!$A$10:$AB$90,9,0)+VLOOKUP($A64,'08'!$A$10:$AB$90,9,0)+VLOOKUP($A64,'09'!$A$10:$AB$90,9,0)+VLOOKUP($A64,'10'!$A$10:$AB$90,9,0)+VLOOKUP($A64,'11'!$A$10:$AB$90,9,0)+VLOOKUP($A64,'12'!$A$10:$AB$90,9,0)</f>
        <v>184.92</v>
      </c>
      <c r="J64" s="23">
        <f>+VLOOKUP($A64,'01'!$A$10:$AB$90,10,0)+VLOOKUP($A64,'02'!$A$10:$AB$90,10,0)+VLOOKUP($A64,'03'!$A$10:$AB$90,10,0)+VLOOKUP($A64,'04'!$A$10:$AB$90,10,0)+VLOOKUP($A64,'05'!$A$10:$AB$90,10,0)+VLOOKUP($A64,'06'!$A$10:$AB$90,10,0)+VLOOKUP($A64,'07'!$A$10:$AB$90,10,0)+VLOOKUP($A64,'08'!$A$10:$AB$90,10,0)+VLOOKUP($A64,'09'!$A$10:$AB$90,10,0)+VLOOKUP($A64,'10'!$A$10:$AB$90,10,0)+VLOOKUP($A64,'11'!$A$10:$AB$90,10,0)+VLOOKUP($A64,'12'!$A$10:$AB$90,10,0)</f>
        <v>137148.59000000003</v>
      </c>
      <c r="K64" s="8">
        <f>+VLOOKUP($A64,'01'!$A$10:$AB$90,11,0)+VLOOKUP($A64,'02'!$A$10:$AB$90,11,0)+VLOOKUP($A64,'03'!$A$10:$AB$90,11,0)+VLOOKUP($A64,'04'!$A$10:$AB$90,11,0)+VLOOKUP($A64,'05'!$A$10:$AB$90,11,0)+VLOOKUP($A64,'06'!$A$10:$AB$90,11,0)+VLOOKUP($A64,'07'!$A$10:$AB$90,11,0)+VLOOKUP($A64,'08'!$A$10:$AB$90,11,0)+VLOOKUP($A64,'09'!$A$10:$AB$90,11,0)+VLOOKUP($A64,'10'!$A$10:$AB$90,11,0)+VLOOKUP($A64,'11'!$A$10:$AB$90,11,0)+VLOOKUP($A64,'12'!$A$10:$AB$90,11,0)</f>
        <v>109718.88999999998</v>
      </c>
      <c r="L64" s="23">
        <f>+VLOOKUP($A64,'01'!$A$10:$AB$90,12,0)+VLOOKUP($A64,'02'!$A$10:$AB$90,12,0)+VLOOKUP($A64,'03'!$A$10:$AB$90,12,0)+VLOOKUP($A64,'04'!$A$10:$AB$90,12,0)+VLOOKUP($A64,'05'!$A$10:$AB$90,12,0)+VLOOKUP($A64,'06'!$A$10:$AB$90,12,0)+VLOOKUP($A64,'07'!$A$10:$AB$90,12,0)+VLOOKUP($A64,'08'!$A$10:$AB$90,12,0)+VLOOKUP($A64,'09'!$A$10:$AB$90,12,0)+VLOOKUP($A64,'10'!$A$10:$AB$90,12,0)+VLOOKUP($A64,'11'!$A$10:$AB$90,12,0)+VLOOKUP($A64,'12'!$A$10:$AB$90,12,0)</f>
        <v>433848.27613690001</v>
      </c>
      <c r="M64" s="8">
        <f>+VLOOKUP($A64,'01'!$A$10:$AB$90,13,0)+VLOOKUP($A64,'02'!$A$10:$AB$90,13,0)+VLOOKUP($A64,'03'!$A$10:$AB$90,13,0)+VLOOKUP($A64,'04'!$A$10:$AB$90,13,0)+VLOOKUP($A64,'05'!$A$10:$AB$90,13,0)+VLOOKUP($A64,'06'!$A$10:$AB$90,13,0)+VLOOKUP($A64,'07'!$A$10:$AB$90,13,0)+VLOOKUP($A64,'08'!$A$10:$AB$90,13,0)+VLOOKUP($A64,'09'!$A$10:$AB$90,13,0)+VLOOKUP($A64,'10'!$A$10:$AB$90,13,0)+VLOOKUP($A64,'11'!$A$10:$AB$90,13,0)+VLOOKUP($A64,'12'!$A$10:$AB$90,13,0)</f>
        <v>342740.13814815099</v>
      </c>
      <c r="N64" s="15"/>
      <c r="O64" s="22"/>
      <c r="P64" s="4"/>
    </row>
    <row r="65" spans="1:16" ht="15" customHeight="1" x14ac:dyDescent="0.25">
      <c r="A65" s="7" t="s">
        <v>60</v>
      </c>
      <c r="B65" s="40">
        <v>0.307</v>
      </c>
      <c r="C65" s="23">
        <f>VLOOKUP($A65,'01'!$A$10:$AB$90,3,0)+VLOOKUP($A65,'02'!$A$10:$AB$90,3,0)+VLOOKUP($A65,'03'!$A$10:$AB$90,3,0)+VLOOKUP($A65,'04'!$A$10:$AB$90,3,0)+VLOOKUP($A65,'05'!$A$10:$AB$90,3,0)+VLOOKUP($A65,'06'!$A$10:$AB$90,3,0)+VLOOKUP($A65,'07'!$A$10:$AB$90,3,0)+VLOOKUP($A65,'08'!$A$10:$AB$90,3,0)+VLOOKUP($A65,'09'!$A$10:$AB$90,3,0)+VLOOKUP($A65,'10'!$A$10:$AB$90,3,0)+VLOOKUP($A65,'11'!$A$10:$AB$90,3,0)+VLOOKUP($A65,'12'!$A$10:$AC$90,3,0)</f>
        <v>13548106.309999999</v>
      </c>
      <c r="D65" s="23">
        <f>+VLOOKUP($A65,'01'!$A$10:$AB$90,4,0)+VLOOKUP($A65,'02'!$A$10:$AB$90,4,0)+VLOOKUP($A65,'03'!$A$10:$AB$90,4,0)+VLOOKUP($A65,'04'!$A$10:$AB$90,4,0)+VLOOKUP($A65,'05'!$A$10:$AB$90,4,0)+VLOOKUP($A65,'06'!$A$10:$AB$90,4,0)+VLOOKUP($A65,'07'!$A$10:$AB$90,4,0)+VLOOKUP($A65,'08'!$A$10:$AB$90,4,0)+VLOOKUP($A65,'09'!$A$10:$AB$90,4,0)+VLOOKUP($A65,'10'!$A$10:$AB$90,4,0)+VLOOKUP($A65,'11'!$A$10:$AB$90,4,0)+VLOOKUP($A65,'12'!$A$10:$AC$90,4,0)</f>
        <v>10838484.979999999</v>
      </c>
      <c r="E65" s="23">
        <f>+VLOOKUP($A65,'01'!$A$10:$AB$90,5,0)+VLOOKUP($A65,'02'!$A$10:$AB$90,5,0)+VLOOKUP($A65,'03'!$A$10:$AB$90,5,0)+VLOOKUP($A65,'04'!$A$10:$AB$90,5,0)+VLOOKUP($A65,'05'!$A$10:$AB$90,5,0)+VLOOKUP($A65,'06'!$A$10:$AB$90,5,0)+VLOOKUP($A65,'07'!$A$10:$AB$90,5,0)+VLOOKUP($A65,'08'!$A$10:$AB$90,5,0)+VLOOKUP($A65,'09'!$A$10:$AB$90,5,0)+VLOOKUP($A65,'10'!$A$10:$AB$90,5,0)+VLOOKUP($A65,'11'!$A$10:$AB$90,5,0)+VLOOKUP($A65,'12'!$A$10:$AC$90,5,0)</f>
        <v>154453.37327279997</v>
      </c>
      <c r="F65" s="23">
        <f>+VLOOKUP($A65,'01'!$A$10:$AB$90,6,0)+VLOOKUP($A65,'02'!$A$10:$AB$90,6,0)+VLOOKUP($A65,'03'!$A$10:$AB$90,6,0)+VLOOKUP($A65,'04'!$A$10:$AB$90,6,0)+VLOOKUP($A65,'05'!$A$10:$AB$90,6,0)+VLOOKUP($A65,'06'!$A$10:$AB$90,6,0)+VLOOKUP($A65,'07'!$A$10:$AB$90,6,0)+VLOOKUP($A65,'08'!$A$10:$AB$90,6,0)+VLOOKUP($A65,'09'!$A$10:$AB$90,6,0)+VLOOKUP($A65,'10'!$A$10:$AB$90,6,0)+VLOOKUP($A65,'11'!$A$10:$AB$90,6,0)+VLOOKUP($A65,'12'!$A$10:$AC$90,6,0)</f>
        <v>122327.06</v>
      </c>
      <c r="G65" s="23">
        <f>+VLOOKUP($A65,'01'!$A$10:$AB$90,7,0)+VLOOKUP($A65,'02'!$A$10:$AB$90,7,0)+VLOOKUP($A65,'03'!$A$10:$AB$90,7,0)+VLOOKUP($A65,'04'!$A$10:$AB$90,7,0)+VLOOKUP($A65,'05'!$A$10:$AB$90,7,0)+VLOOKUP($A65,'06'!$A$10:$AB$90,7,0)+VLOOKUP($A65,'07'!$A$10:$AB$90,7,0)+VLOOKUP($A65,'08'!$A$10:$AB$90,7,0)+VLOOKUP($A65,'09'!$A$10:$AB$90,7,0)+VLOOKUP($A65,'10'!$A$10:$AB$90,7,0)+VLOOKUP($A65,'11'!$A$10:$AB$90,7,0)+VLOOKUP($A65,'12'!$A$10:$AC$90,7,0)</f>
        <v>2329351.3199999998</v>
      </c>
      <c r="H65" s="8">
        <f>+VLOOKUP($A65,'01'!$A$10:$AB$90,8,0)+VLOOKUP($A65,'02'!$A$10:$AB$90,8,0)+VLOOKUP($A65,'03'!$A$10:$AB$90,8,0)+VLOOKUP($A65,'04'!$A$10:$AB$90,8,0)+VLOOKUP($A65,'05'!$A$10:$AB$90,8,0)+VLOOKUP($A65,'06'!$A$10:$AB$90,8,0)+VLOOKUP($A65,'07'!$A$10:$AB$90,8,0)+VLOOKUP($A65,'08'!$A$10:$AB$90,8,0)+VLOOKUP($A65,'09'!$A$10:$AB$90,8,0)+VLOOKUP($A65,'10'!$A$10:$AB$90,8,0)+VLOOKUP($A65,'11'!$A$10:$AB$90,8,0)+VLOOKUP($A65,'12'!$A$10:$AC$90,8,0)</f>
        <v>1863482.0099999995</v>
      </c>
      <c r="I65" s="9">
        <f>+VLOOKUP($A65,'01'!$A$10:$AB$90,9,0)+VLOOKUP($A65,'02'!$A$10:$AB$90,9,0)+VLOOKUP($A65,'03'!$A$10:$AB$90,9,0)+VLOOKUP($A65,'04'!$A$10:$AB$90,9,0)+VLOOKUP($A65,'05'!$A$10:$AB$90,9,0)+VLOOKUP($A65,'06'!$A$10:$AB$90,9,0)+VLOOKUP($A65,'07'!$A$10:$AB$90,9,0)+VLOOKUP($A65,'08'!$A$10:$AB$90,9,0)+VLOOKUP($A65,'09'!$A$10:$AB$90,9,0)+VLOOKUP($A65,'10'!$A$10:$AB$90,9,0)+VLOOKUP($A65,'11'!$A$10:$AB$90,9,0)+VLOOKUP($A65,'12'!$A$10:$AB$90,9,0)</f>
        <v>213.46</v>
      </c>
      <c r="J65" s="23">
        <f>+VLOOKUP($A65,'01'!$A$10:$AB$90,10,0)+VLOOKUP($A65,'02'!$A$10:$AB$90,10,0)+VLOOKUP($A65,'03'!$A$10:$AB$90,10,0)+VLOOKUP($A65,'04'!$A$10:$AB$90,10,0)+VLOOKUP($A65,'05'!$A$10:$AB$90,10,0)+VLOOKUP($A65,'06'!$A$10:$AB$90,10,0)+VLOOKUP($A65,'07'!$A$10:$AB$90,10,0)+VLOOKUP($A65,'08'!$A$10:$AB$90,10,0)+VLOOKUP($A65,'09'!$A$10:$AB$90,10,0)+VLOOKUP($A65,'10'!$A$10:$AB$90,10,0)+VLOOKUP($A65,'11'!$A$10:$AB$90,10,0)+VLOOKUP($A65,'12'!$A$10:$AB$90,10,0)</f>
        <v>96570.220000000016</v>
      </c>
      <c r="K65" s="8">
        <f>+VLOOKUP($A65,'01'!$A$10:$AB$90,11,0)+VLOOKUP($A65,'02'!$A$10:$AB$90,11,0)+VLOOKUP($A65,'03'!$A$10:$AB$90,11,0)+VLOOKUP($A65,'04'!$A$10:$AB$90,11,0)+VLOOKUP($A65,'05'!$A$10:$AB$90,11,0)+VLOOKUP($A65,'06'!$A$10:$AB$90,11,0)+VLOOKUP($A65,'07'!$A$10:$AB$90,11,0)+VLOOKUP($A65,'08'!$A$10:$AB$90,11,0)+VLOOKUP($A65,'09'!$A$10:$AB$90,11,0)+VLOOKUP($A65,'10'!$A$10:$AB$90,11,0)+VLOOKUP($A65,'11'!$A$10:$AB$90,11,0)+VLOOKUP($A65,'12'!$A$10:$AB$90,11,0)</f>
        <v>77256.17</v>
      </c>
      <c r="L65" s="23">
        <f>+VLOOKUP($A65,'01'!$A$10:$AB$90,12,0)+VLOOKUP($A65,'02'!$A$10:$AB$90,12,0)+VLOOKUP($A65,'03'!$A$10:$AB$90,12,0)+VLOOKUP($A65,'04'!$A$10:$AB$90,12,0)+VLOOKUP($A65,'05'!$A$10:$AB$90,12,0)+VLOOKUP($A65,'06'!$A$10:$AB$90,12,0)+VLOOKUP($A65,'07'!$A$10:$AB$90,12,0)+VLOOKUP($A65,'08'!$A$10:$AB$90,12,0)+VLOOKUP($A65,'09'!$A$10:$AB$90,12,0)+VLOOKUP($A65,'10'!$A$10:$AB$90,12,0)+VLOOKUP($A65,'11'!$A$10:$AB$90,12,0)+VLOOKUP($A65,'12'!$A$10:$AB$90,12,0)</f>
        <v>305484.91003217502</v>
      </c>
      <c r="M65" s="8">
        <f>+VLOOKUP($A65,'01'!$A$10:$AB$90,13,0)+VLOOKUP($A65,'02'!$A$10:$AB$90,13,0)+VLOOKUP($A65,'03'!$A$10:$AB$90,13,0)+VLOOKUP($A65,'04'!$A$10:$AB$90,13,0)+VLOOKUP($A65,'05'!$A$10:$AB$90,13,0)+VLOOKUP($A65,'06'!$A$10:$AB$90,13,0)+VLOOKUP($A65,'07'!$A$10:$AB$90,13,0)+VLOOKUP($A65,'08'!$A$10:$AB$90,13,0)+VLOOKUP($A65,'09'!$A$10:$AB$90,13,0)+VLOOKUP($A65,'10'!$A$10:$AB$90,13,0)+VLOOKUP($A65,'11'!$A$10:$AB$90,13,0)+VLOOKUP($A65,'12'!$A$10:$AB$90,13,0)</f>
        <v>241333.07892541826</v>
      </c>
      <c r="N65" s="15"/>
      <c r="O65" s="22"/>
      <c r="P65" s="4"/>
    </row>
    <row r="66" spans="1:16" ht="15" customHeight="1" x14ac:dyDescent="0.25">
      <c r="A66" s="7" t="s">
        <v>61</v>
      </c>
      <c r="B66" s="40">
        <v>0.73199999999999998</v>
      </c>
      <c r="C66" s="23">
        <f>VLOOKUP($A66,'01'!$A$10:$AB$90,3,0)+VLOOKUP($A66,'02'!$A$10:$AB$90,3,0)+VLOOKUP($A66,'03'!$A$10:$AB$90,3,0)+VLOOKUP($A66,'04'!$A$10:$AB$90,3,0)+VLOOKUP($A66,'05'!$A$10:$AB$90,3,0)+VLOOKUP($A66,'06'!$A$10:$AB$90,3,0)+VLOOKUP($A66,'07'!$A$10:$AB$90,3,0)+VLOOKUP($A66,'08'!$A$10:$AB$90,3,0)+VLOOKUP($A66,'09'!$A$10:$AB$90,3,0)+VLOOKUP($A66,'10'!$A$10:$AB$90,3,0)+VLOOKUP($A66,'11'!$A$10:$AB$90,3,0)+VLOOKUP($A66,'12'!$A$10:$AC$90,3,0)</f>
        <v>32302927.659999996</v>
      </c>
      <c r="D66" s="23">
        <f>+VLOOKUP($A66,'01'!$A$10:$AB$90,4,0)+VLOOKUP($A66,'02'!$A$10:$AB$90,4,0)+VLOOKUP($A66,'03'!$A$10:$AB$90,4,0)+VLOOKUP($A66,'04'!$A$10:$AB$90,4,0)+VLOOKUP($A66,'05'!$A$10:$AB$90,4,0)+VLOOKUP($A66,'06'!$A$10:$AB$90,4,0)+VLOOKUP($A66,'07'!$A$10:$AB$90,4,0)+VLOOKUP($A66,'08'!$A$10:$AB$90,4,0)+VLOOKUP($A66,'09'!$A$10:$AB$90,4,0)+VLOOKUP($A66,'10'!$A$10:$AB$90,4,0)+VLOOKUP($A66,'11'!$A$10:$AB$90,4,0)+VLOOKUP($A66,'12'!$A$10:$AC$90,4,0)</f>
        <v>25842342.219999999</v>
      </c>
      <c r="E66" s="23">
        <f>+VLOOKUP($A66,'01'!$A$10:$AB$90,5,0)+VLOOKUP($A66,'02'!$A$10:$AB$90,5,0)+VLOOKUP($A66,'03'!$A$10:$AB$90,5,0)+VLOOKUP($A66,'04'!$A$10:$AB$90,5,0)+VLOOKUP($A66,'05'!$A$10:$AB$90,5,0)+VLOOKUP($A66,'06'!$A$10:$AB$90,5,0)+VLOOKUP($A66,'07'!$A$10:$AB$90,5,0)+VLOOKUP($A66,'08'!$A$10:$AB$90,5,0)+VLOOKUP($A66,'09'!$A$10:$AB$90,5,0)+VLOOKUP($A66,'10'!$A$10:$AB$90,5,0)+VLOOKUP($A66,'11'!$A$10:$AB$90,5,0)+VLOOKUP($A66,'12'!$A$10:$AC$90,5,0)</f>
        <v>368273.18969279999</v>
      </c>
      <c r="F66" s="23">
        <f>+VLOOKUP($A66,'01'!$A$10:$AB$90,6,0)+VLOOKUP($A66,'02'!$A$10:$AB$90,6,0)+VLOOKUP($A66,'03'!$A$10:$AB$90,6,0)+VLOOKUP($A66,'04'!$A$10:$AB$90,6,0)+VLOOKUP($A66,'05'!$A$10:$AB$90,6,0)+VLOOKUP($A66,'06'!$A$10:$AB$90,6,0)+VLOOKUP($A66,'07'!$A$10:$AB$90,6,0)+VLOOKUP($A66,'08'!$A$10:$AB$90,6,0)+VLOOKUP($A66,'09'!$A$10:$AB$90,6,0)+VLOOKUP($A66,'10'!$A$10:$AB$90,6,0)+VLOOKUP($A66,'11'!$A$10:$AB$90,6,0)+VLOOKUP($A66,'12'!$A$10:$AC$90,6,0)</f>
        <v>291672.41000000003</v>
      </c>
      <c r="G66" s="23">
        <f>+VLOOKUP($A66,'01'!$A$10:$AB$90,7,0)+VLOOKUP($A66,'02'!$A$10:$AB$90,7,0)+VLOOKUP($A66,'03'!$A$10:$AB$90,7,0)+VLOOKUP($A66,'04'!$A$10:$AB$90,7,0)+VLOOKUP($A66,'05'!$A$10:$AB$90,7,0)+VLOOKUP($A66,'06'!$A$10:$AB$90,7,0)+VLOOKUP($A66,'07'!$A$10:$AB$90,7,0)+VLOOKUP($A66,'08'!$A$10:$AB$90,7,0)+VLOOKUP($A66,'09'!$A$10:$AB$90,7,0)+VLOOKUP($A66,'10'!$A$10:$AB$90,7,0)+VLOOKUP($A66,'11'!$A$10:$AB$90,7,0)+VLOOKUP($A66,'12'!$A$10:$AC$90,7,0)</f>
        <v>2059995.5100000002</v>
      </c>
      <c r="H66" s="8">
        <f>+VLOOKUP($A66,'01'!$A$10:$AB$90,8,0)+VLOOKUP($A66,'02'!$A$10:$AB$90,8,0)+VLOOKUP($A66,'03'!$A$10:$AB$90,8,0)+VLOOKUP($A66,'04'!$A$10:$AB$90,8,0)+VLOOKUP($A66,'05'!$A$10:$AB$90,8,0)+VLOOKUP($A66,'06'!$A$10:$AB$90,8,0)+VLOOKUP($A66,'07'!$A$10:$AB$90,8,0)+VLOOKUP($A66,'08'!$A$10:$AB$90,8,0)+VLOOKUP($A66,'09'!$A$10:$AB$90,8,0)+VLOOKUP($A66,'10'!$A$10:$AB$90,8,0)+VLOOKUP($A66,'11'!$A$10:$AB$90,8,0)+VLOOKUP($A66,'12'!$A$10:$AC$90,8,0)</f>
        <v>1647997.3699999999</v>
      </c>
      <c r="I66" s="9">
        <f>+VLOOKUP($A66,'01'!$A$10:$AB$90,9,0)+VLOOKUP($A66,'02'!$A$10:$AB$90,9,0)+VLOOKUP($A66,'03'!$A$10:$AB$90,9,0)+VLOOKUP($A66,'04'!$A$10:$AB$90,9,0)+VLOOKUP($A66,'05'!$A$10:$AB$90,9,0)+VLOOKUP($A66,'06'!$A$10:$AB$90,9,0)+VLOOKUP($A66,'07'!$A$10:$AB$90,9,0)+VLOOKUP($A66,'08'!$A$10:$AB$90,9,0)+VLOOKUP($A66,'09'!$A$10:$AB$90,9,0)+VLOOKUP($A66,'10'!$A$10:$AB$90,9,0)+VLOOKUP($A66,'11'!$A$10:$AB$90,9,0)+VLOOKUP($A66,'12'!$A$10:$AB$90,9,0)</f>
        <v>216.55</v>
      </c>
      <c r="J66" s="23">
        <f>+VLOOKUP($A66,'01'!$A$10:$AB$90,10,0)+VLOOKUP($A66,'02'!$A$10:$AB$90,10,0)+VLOOKUP($A66,'03'!$A$10:$AB$90,10,0)+VLOOKUP($A66,'04'!$A$10:$AB$90,10,0)+VLOOKUP($A66,'05'!$A$10:$AB$90,10,0)+VLOOKUP($A66,'06'!$A$10:$AB$90,10,0)+VLOOKUP($A66,'07'!$A$10:$AB$90,10,0)+VLOOKUP($A66,'08'!$A$10:$AB$90,10,0)+VLOOKUP($A66,'09'!$A$10:$AB$90,10,0)+VLOOKUP($A66,'10'!$A$10:$AB$90,10,0)+VLOOKUP($A66,'11'!$A$10:$AB$90,10,0)+VLOOKUP($A66,'12'!$A$10:$AB$90,10,0)</f>
        <v>230258.65999999995</v>
      </c>
      <c r="K66" s="8">
        <f>+VLOOKUP($A66,'01'!$A$10:$AB$90,11,0)+VLOOKUP($A66,'02'!$A$10:$AB$90,11,0)+VLOOKUP($A66,'03'!$A$10:$AB$90,11,0)+VLOOKUP($A66,'04'!$A$10:$AB$90,11,0)+VLOOKUP($A66,'05'!$A$10:$AB$90,11,0)+VLOOKUP($A66,'06'!$A$10:$AB$90,11,0)+VLOOKUP($A66,'07'!$A$10:$AB$90,11,0)+VLOOKUP($A66,'08'!$A$10:$AB$90,11,0)+VLOOKUP($A66,'09'!$A$10:$AB$90,11,0)+VLOOKUP($A66,'10'!$A$10:$AB$90,11,0)+VLOOKUP($A66,'11'!$A$10:$AB$90,11,0)+VLOOKUP($A66,'12'!$A$10:$AB$90,11,0)</f>
        <v>184206.91999999998</v>
      </c>
      <c r="L66" s="23">
        <f>+VLOOKUP($A66,'01'!$A$10:$AB$90,12,0)+VLOOKUP($A66,'02'!$A$10:$AB$90,12,0)+VLOOKUP($A66,'03'!$A$10:$AB$90,12,0)+VLOOKUP($A66,'04'!$A$10:$AB$90,12,0)+VLOOKUP($A66,'05'!$A$10:$AB$90,12,0)+VLOOKUP($A66,'06'!$A$10:$AB$90,12,0)+VLOOKUP($A66,'07'!$A$10:$AB$90,12,0)+VLOOKUP($A66,'08'!$A$10:$AB$90,12,0)+VLOOKUP($A66,'09'!$A$10:$AB$90,12,0)+VLOOKUP($A66,'10'!$A$10:$AB$90,12,0)+VLOOKUP($A66,'11'!$A$10:$AB$90,12,0)+VLOOKUP($A66,'12'!$A$10:$AB$90,12,0)</f>
        <v>728387.47278029996</v>
      </c>
      <c r="M66" s="8">
        <f>+VLOOKUP($A66,'01'!$A$10:$AB$90,13,0)+VLOOKUP($A66,'02'!$A$10:$AB$90,13,0)+VLOOKUP($A66,'03'!$A$10:$AB$90,13,0)+VLOOKUP($A66,'04'!$A$10:$AB$90,13,0)+VLOOKUP($A66,'05'!$A$10:$AB$90,13,0)+VLOOKUP($A66,'06'!$A$10:$AB$90,13,0)+VLOOKUP($A66,'07'!$A$10:$AB$90,13,0)+VLOOKUP($A66,'08'!$A$10:$AB$90,13,0)+VLOOKUP($A66,'09'!$A$10:$AB$90,13,0)+VLOOKUP($A66,'10'!$A$10:$AB$90,13,0)+VLOOKUP($A66,'11'!$A$10:$AB$90,13,0)+VLOOKUP($A66,'12'!$A$10:$AB$90,13,0)</f>
        <v>575426.10349643696</v>
      </c>
      <c r="N66" s="15"/>
      <c r="O66" s="22"/>
      <c r="P66" s="4"/>
    </row>
    <row r="67" spans="1:16" ht="15" customHeight="1" x14ac:dyDescent="0.25">
      <c r="A67" s="7" t="s">
        <v>62</v>
      </c>
      <c r="B67" s="40">
        <v>0.14199999999999999</v>
      </c>
      <c r="C67" s="23">
        <f>VLOOKUP($A67,'01'!$A$10:$AB$90,3,0)+VLOOKUP($A67,'02'!$A$10:$AB$90,3,0)+VLOOKUP($A67,'03'!$A$10:$AB$90,3,0)+VLOOKUP($A67,'04'!$A$10:$AB$90,3,0)+VLOOKUP($A67,'05'!$A$10:$AB$90,3,0)+VLOOKUP($A67,'06'!$A$10:$AB$90,3,0)+VLOOKUP($A67,'07'!$A$10:$AB$90,3,0)+VLOOKUP($A67,'08'!$A$10:$AB$90,3,0)+VLOOKUP($A67,'09'!$A$10:$AB$90,3,0)+VLOOKUP($A67,'10'!$A$10:$AB$90,3,0)+VLOOKUP($A67,'11'!$A$10:$AB$90,3,0)+VLOOKUP($A67,'12'!$A$10:$AC$90,3,0)</f>
        <v>6266593.0600000005</v>
      </c>
      <c r="D67" s="23">
        <f>+VLOOKUP($A67,'01'!$A$10:$AB$90,4,0)+VLOOKUP($A67,'02'!$A$10:$AB$90,4,0)+VLOOKUP($A67,'03'!$A$10:$AB$90,4,0)+VLOOKUP($A67,'04'!$A$10:$AB$90,4,0)+VLOOKUP($A67,'05'!$A$10:$AB$90,4,0)+VLOOKUP($A67,'06'!$A$10:$AB$90,4,0)+VLOOKUP($A67,'07'!$A$10:$AB$90,4,0)+VLOOKUP($A67,'08'!$A$10:$AB$90,4,0)+VLOOKUP($A67,'09'!$A$10:$AB$90,4,0)+VLOOKUP($A67,'10'!$A$10:$AB$90,4,0)+VLOOKUP($A67,'11'!$A$10:$AB$90,4,0)+VLOOKUP($A67,'12'!$A$10:$AC$90,4,0)</f>
        <v>5013274.4399999995</v>
      </c>
      <c r="E67" s="23">
        <f>+VLOOKUP($A67,'01'!$A$10:$AB$90,5,0)+VLOOKUP($A67,'02'!$A$10:$AB$90,5,0)+VLOOKUP($A67,'03'!$A$10:$AB$90,5,0)+VLOOKUP($A67,'04'!$A$10:$AB$90,5,0)+VLOOKUP($A67,'05'!$A$10:$AB$90,5,0)+VLOOKUP($A67,'06'!$A$10:$AB$90,5,0)+VLOOKUP($A67,'07'!$A$10:$AB$90,5,0)+VLOOKUP($A67,'08'!$A$10:$AB$90,5,0)+VLOOKUP($A67,'09'!$A$10:$AB$90,5,0)+VLOOKUP($A67,'10'!$A$10:$AB$90,5,0)+VLOOKUP($A67,'11'!$A$10:$AB$90,5,0)+VLOOKUP($A67,'12'!$A$10:$AC$90,5,0)</f>
        <v>71440.973956799993</v>
      </c>
      <c r="F67" s="23">
        <f>+VLOOKUP($A67,'01'!$A$10:$AB$90,6,0)+VLOOKUP($A67,'02'!$A$10:$AB$90,6,0)+VLOOKUP($A67,'03'!$A$10:$AB$90,6,0)+VLOOKUP($A67,'04'!$A$10:$AB$90,6,0)+VLOOKUP($A67,'05'!$A$10:$AB$90,6,0)+VLOOKUP($A67,'06'!$A$10:$AB$90,6,0)+VLOOKUP($A67,'07'!$A$10:$AB$90,6,0)+VLOOKUP($A67,'08'!$A$10:$AB$90,6,0)+VLOOKUP($A67,'09'!$A$10:$AB$90,6,0)+VLOOKUP($A67,'10'!$A$10:$AB$90,6,0)+VLOOKUP($A67,'11'!$A$10:$AB$90,6,0)+VLOOKUP($A67,'12'!$A$10:$AC$90,6,0)</f>
        <v>56581.25</v>
      </c>
      <c r="G67" s="23">
        <f>+VLOOKUP($A67,'01'!$A$10:$AB$90,7,0)+VLOOKUP($A67,'02'!$A$10:$AB$90,7,0)+VLOOKUP($A67,'03'!$A$10:$AB$90,7,0)+VLOOKUP($A67,'04'!$A$10:$AB$90,7,0)+VLOOKUP($A67,'05'!$A$10:$AB$90,7,0)+VLOOKUP($A67,'06'!$A$10:$AB$90,7,0)+VLOOKUP($A67,'07'!$A$10:$AB$90,7,0)+VLOOKUP($A67,'08'!$A$10:$AB$90,7,0)+VLOOKUP($A67,'09'!$A$10:$AB$90,7,0)+VLOOKUP($A67,'10'!$A$10:$AB$90,7,0)+VLOOKUP($A67,'11'!$A$10:$AB$90,7,0)+VLOOKUP($A67,'12'!$A$10:$AC$90,7,0)</f>
        <v>3585463.8500000006</v>
      </c>
      <c r="H67" s="8">
        <f>+VLOOKUP($A67,'01'!$A$10:$AB$90,8,0)+VLOOKUP($A67,'02'!$A$10:$AB$90,8,0)+VLOOKUP($A67,'03'!$A$10:$AB$90,8,0)+VLOOKUP($A67,'04'!$A$10:$AB$90,8,0)+VLOOKUP($A67,'05'!$A$10:$AB$90,8,0)+VLOOKUP($A67,'06'!$A$10:$AB$90,8,0)+VLOOKUP($A67,'07'!$A$10:$AB$90,8,0)+VLOOKUP($A67,'08'!$A$10:$AB$90,8,0)+VLOOKUP($A67,'09'!$A$10:$AB$90,8,0)+VLOOKUP($A67,'10'!$A$10:$AB$90,8,0)+VLOOKUP($A67,'11'!$A$10:$AB$90,8,0)+VLOOKUP($A67,'12'!$A$10:$AC$90,8,0)</f>
        <v>2868372.0999999992</v>
      </c>
      <c r="I67" s="9">
        <f>+VLOOKUP($A67,'01'!$A$10:$AB$90,9,0)+VLOOKUP($A67,'02'!$A$10:$AB$90,9,0)+VLOOKUP($A67,'03'!$A$10:$AB$90,9,0)+VLOOKUP($A67,'04'!$A$10:$AB$90,9,0)+VLOOKUP($A67,'05'!$A$10:$AB$90,9,0)+VLOOKUP($A67,'06'!$A$10:$AB$90,9,0)+VLOOKUP($A67,'07'!$A$10:$AB$90,9,0)+VLOOKUP($A67,'08'!$A$10:$AB$90,9,0)+VLOOKUP($A67,'09'!$A$10:$AB$90,9,0)+VLOOKUP($A67,'10'!$A$10:$AB$90,9,0)+VLOOKUP($A67,'11'!$A$10:$AB$90,9,0)+VLOOKUP($A67,'12'!$A$10:$AB$90,9,0)</f>
        <v>181.79</v>
      </c>
      <c r="J67" s="23">
        <f>+VLOOKUP($A67,'01'!$A$10:$AB$90,10,0)+VLOOKUP($A67,'02'!$A$10:$AB$90,10,0)+VLOOKUP($A67,'03'!$A$10:$AB$90,10,0)+VLOOKUP($A67,'04'!$A$10:$AB$90,10,0)+VLOOKUP($A67,'05'!$A$10:$AB$90,10,0)+VLOOKUP($A67,'06'!$A$10:$AB$90,10,0)+VLOOKUP($A67,'07'!$A$10:$AB$90,10,0)+VLOOKUP($A67,'08'!$A$10:$AB$90,10,0)+VLOOKUP($A67,'09'!$A$10:$AB$90,10,0)+VLOOKUP($A67,'10'!$A$10:$AB$90,10,0)+VLOOKUP($A67,'11'!$A$10:$AB$90,10,0)+VLOOKUP($A67,'12'!$A$10:$AB$90,10,0)</f>
        <v>44667.67</v>
      </c>
      <c r="K67" s="8">
        <f>+VLOOKUP($A67,'01'!$A$10:$AB$90,11,0)+VLOOKUP($A67,'02'!$A$10:$AB$90,11,0)+VLOOKUP($A67,'03'!$A$10:$AB$90,11,0)+VLOOKUP($A67,'04'!$A$10:$AB$90,11,0)+VLOOKUP($A67,'05'!$A$10:$AB$90,11,0)+VLOOKUP($A67,'06'!$A$10:$AB$90,11,0)+VLOOKUP($A67,'07'!$A$10:$AB$90,11,0)+VLOOKUP($A67,'08'!$A$10:$AB$90,11,0)+VLOOKUP($A67,'09'!$A$10:$AB$90,11,0)+VLOOKUP($A67,'10'!$A$10:$AB$90,11,0)+VLOOKUP($A67,'11'!$A$10:$AB$90,11,0)+VLOOKUP($A67,'12'!$A$10:$AB$90,11,0)</f>
        <v>35734.14</v>
      </c>
      <c r="L67" s="23">
        <f>+VLOOKUP($A67,'01'!$A$10:$AB$90,12,0)+VLOOKUP($A67,'02'!$A$10:$AB$90,12,0)+VLOOKUP($A67,'03'!$A$10:$AB$90,12,0)+VLOOKUP($A67,'04'!$A$10:$AB$90,12,0)+VLOOKUP($A67,'05'!$A$10:$AB$90,12,0)+VLOOKUP($A67,'06'!$A$10:$AB$90,12,0)+VLOOKUP($A67,'07'!$A$10:$AB$90,12,0)+VLOOKUP($A67,'08'!$A$10:$AB$90,12,0)+VLOOKUP($A67,'09'!$A$10:$AB$90,12,0)+VLOOKUP($A67,'10'!$A$10:$AB$90,12,0)+VLOOKUP($A67,'11'!$A$10:$AB$90,12,0)+VLOOKUP($A67,'12'!$A$10:$AB$90,12,0)</f>
        <v>141299.20920054999</v>
      </c>
      <c r="M67" s="8">
        <f>+VLOOKUP($A67,'01'!$A$10:$AB$90,13,0)+VLOOKUP($A67,'02'!$A$10:$AB$90,13,0)+VLOOKUP($A67,'03'!$A$10:$AB$90,13,0)+VLOOKUP($A67,'04'!$A$10:$AB$90,13,0)+VLOOKUP($A67,'05'!$A$10:$AB$90,13,0)+VLOOKUP($A67,'06'!$A$10:$AB$90,13,0)+VLOOKUP($A67,'07'!$A$10:$AB$90,13,0)+VLOOKUP($A67,'08'!$A$10:$AB$90,13,0)+VLOOKUP($A67,'09'!$A$10:$AB$90,13,0)+VLOOKUP($A67,'10'!$A$10:$AB$90,13,0)+VLOOKUP($A67,'11'!$A$10:$AB$90,13,0)+VLOOKUP($A67,'12'!$A$10:$AB$90,13,0)</f>
        <v>111626.37526843449</v>
      </c>
      <c r="N67" s="15"/>
      <c r="O67" s="22"/>
      <c r="P67" s="4"/>
    </row>
    <row r="68" spans="1:16" ht="15" customHeight="1" x14ac:dyDescent="0.25">
      <c r="A68" s="7" t="s">
        <v>63</v>
      </c>
      <c r="B68" s="40">
        <v>0.20899999999999999</v>
      </c>
      <c r="C68" s="23">
        <f>VLOOKUP($A68,'01'!$A$10:$AB$90,3,0)+VLOOKUP($A68,'02'!$A$10:$AB$90,3,0)+VLOOKUP($A68,'03'!$A$10:$AB$90,3,0)+VLOOKUP($A68,'04'!$A$10:$AB$90,3,0)+VLOOKUP($A68,'05'!$A$10:$AB$90,3,0)+VLOOKUP($A68,'06'!$A$10:$AB$90,3,0)+VLOOKUP($A68,'07'!$A$10:$AB$90,3,0)+VLOOKUP($A68,'08'!$A$10:$AB$90,3,0)+VLOOKUP($A68,'09'!$A$10:$AB$90,3,0)+VLOOKUP($A68,'10'!$A$10:$AB$90,3,0)+VLOOKUP($A68,'11'!$A$10:$AB$90,3,0)+VLOOKUP($A68,'12'!$A$10:$AC$90,3,0)</f>
        <v>9223576.7400000002</v>
      </c>
      <c r="D68" s="23">
        <f>+VLOOKUP($A68,'01'!$A$10:$AB$90,4,0)+VLOOKUP($A68,'02'!$A$10:$AB$90,4,0)+VLOOKUP($A68,'03'!$A$10:$AB$90,4,0)+VLOOKUP($A68,'04'!$A$10:$AB$90,4,0)+VLOOKUP($A68,'05'!$A$10:$AB$90,4,0)+VLOOKUP($A68,'06'!$A$10:$AB$90,4,0)+VLOOKUP($A68,'07'!$A$10:$AB$90,4,0)+VLOOKUP($A68,'08'!$A$10:$AB$90,4,0)+VLOOKUP($A68,'09'!$A$10:$AB$90,4,0)+VLOOKUP($A68,'10'!$A$10:$AB$90,4,0)+VLOOKUP($A68,'11'!$A$10:$AB$90,4,0)+VLOOKUP($A68,'12'!$A$10:$AC$90,4,0)</f>
        <v>7378861.4199999999</v>
      </c>
      <c r="E68" s="23">
        <f>+VLOOKUP($A68,'01'!$A$10:$AB$90,5,0)+VLOOKUP($A68,'02'!$A$10:$AB$90,5,0)+VLOOKUP($A68,'03'!$A$10:$AB$90,5,0)+VLOOKUP($A68,'04'!$A$10:$AB$90,5,0)+VLOOKUP($A68,'05'!$A$10:$AB$90,5,0)+VLOOKUP($A68,'06'!$A$10:$AB$90,5,0)+VLOOKUP($A68,'07'!$A$10:$AB$90,5,0)+VLOOKUP($A68,'08'!$A$10:$AB$90,5,0)+VLOOKUP($A68,'09'!$A$10:$AB$90,5,0)+VLOOKUP($A68,'10'!$A$10:$AB$90,5,0)+VLOOKUP($A68,'11'!$A$10:$AB$90,5,0)+VLOOKUP($A68,'12'!$A$10:$AC$90,5,0)</f>
        <v>105149.03913359999</v>
      </c>
      <c r="F68" s="23">
        <f>+VLOOKUP($A68,'01'!$A$10:$AB$90,6,0)+VLOOKUP($A68,'02'!$A$10:$AB$90,6,0)+VLOOKUP($A68,'03'!$A$10:$AB$90,6,0)+VLOOKUP($A68,'04'!$A$10:$AB$90,6,0)+VLOOKUP($A68,'05'!$A$10:$AB$90,6,0)+VLOOKUP($A68,'06'!$A$10:$AB$90,6,0)+VLOOKUP($A68,'07'!$A$10:$AB$90,6,0)+VLOOKUP($A68,'08'!$A$10:$AB$90,6,0)+VLOOKUP($A68,'09'!$A$10:$AB$90,6,0)+VLOOKUP($A68,'10'!$A$10:$AB$90,6,0)+VLOOKUP($A68,'11'!$A$10:$AB$90,6,0)+VLOOKUP($A68,'12'!$A$10:$AC$90,6,0)</f>
        <v>83278.01999999999</v>
      </c>
      <c r="G68" s="23">
        <f>+VLOOKUP($A68,'01'!$A$10:$AB$90,7,0)+VLOOKUP($A68,'02'!$A$10:$AB$90,7,0)+VLOOKUP($A68,'03'!$A$10:$AB$90,7,0)+VLOOKUP($A68,'04'!$A$10:$AB$90,7,0)+VLOOKUP($A68,'05'!$A$10:$AB$90,7,0)+VLOOKUP($A68,'06'!$A$10:$AB$90,7,0)+VLOOKUP($A68,'07'!$A$10:$AB$90,7,0)+VLOOKUP($A68,'08'!$A$10:$AB$90,7,0)+VLOOKUP($A68,'09'!$A$10:$AB$90,7,0)+VLOOKUP($A68,'10'!$A$10:$AB$90,7,0)+VLOOKUP($A68,'11'!$A$10:$AB$90,7,0)+VLOOKUP($A68,'12'!$A$10:$AC$90,7,0)</f>
        <v>534433.58999999985</v>
      </c>
      <c r="H68" s="8">
        <f>+VLOOKUP($A68,'01'!$A$10:$AB$90,8,0)+VLOOKUP($A68,'02'!$A$10:$AB$90,8,0)+VLOOKUP($A68,'03'!$A$10:$AB$90,8,0)+VLOOKUP($A68,'04'!$A$10:$AB$90,8,0)+VLOOKUP($A68,'05'!$A$10:$AB$90,8,0)+VLOOKUP($A68,'06'!$A$10:$AB$90,8,0)+VLOOKUP($A68,'07'!$A$10:$AB$90,8,0)+VLOOKUP($A68,'08'!$A$10:$AB$90,8,0)+VLOOKUP($A68,'09'!$A$10:$AB$90,8,0)+VLOOKUP($A68,'10'!$A$10:$AB$90,8,0)+VLOOKUP($A68,'11'!$A$10:$AB$90,8,0)+VLOOKUP($A68,'12'!$A$10:$AC$90,8,0)</f>
        <v>427547.82000000007</v>
      </c>
      <c r="I68" s="9">
        <f>+VLOOKUP($A68,'01'!$A$10:$AB$90,9,0)+VLOOKUP($A68,'02'!$A$10:$AB$90,9,0)+VLOOKUP($A68,'03'!$A$10:$AB$90,9,0)+VLOOKUP($A68,'04'!$A$10:$AB$90,9,0)+VLOOKUP($A68,'05'!$A$10:$AB$90,9,0)+VLOOKUP($A68,'06'!$A$10:$AB$90,9,0)+VLOOKUP($A68,'07'!$A$10:$AB$90,9,0)+VLOOKUP($A68,'08'!$A$10:$AB$90,9,0)+VLOOKUP($A68,'09'!$A$10:$AB$90,9,0)+VLOOKUP($A68,'10'!$A$10:$AB$90,9,0)+VLOOKUP($A68,'11'!$A$10:$AB$90,9,0)+VLOOKUP($A68,'12'!$A$10:$AB$90,9,0)</f>
        <v>81.319999999999993</v>
      </c>
      <c r="J68" s="23">
        <f>+VLOOKUP($A68,'01'!$A$10:$AB$90,10,0)+VLOOKUP($A68,'02'!$A$10:$AB$90,10,0)+VLOOKUP($A68,'03'!$A$10:$AB$90,10,0)+VLOOKUP($A68,'04'!$A$10:$AB$90,10,0)+VLOOKUP($A68,'05'!$A$10:$AB$90,10,0)+VLOOKUP($A68,'06'!$A$10:$AB$90,10,0)+VLOOKUP($A68,'07'!$A$10:$AB$90,10,0)+VLOOKUP($A68,'08'!$A$10:$AB$90,10,0)+VLOOKUP($A68,'09'!$A$10:$AB$90,10,0)+VLOOKUP($A68,'10'!$A$10:$AB$90,10,0)+VLOOKUP($A68,'11'!$A$10:$AB$90,10,0)+VLOOKUP($A68,'12'!$A$10:$AB$90,10,0)</f>
        <v>65743.240000000005</v>
      </c>
      <c r="K68" s="8">
        <f>+VLOOKUP($A68,'01'!$A$10:$AB$90,11,0)+VLOOKUP($A68,'02'!$A$10:$AB$90,11,0)+VLOOKUP($A68,'03'!$A$10:$AB$90,11,0)+VLOOKUP($A68,'04'!$A$10:$AB$90,11,0)+VLOOKUP($A68,'05'!$A$10:$AB$90,11,0)+VLOOKUP($A68,'06'!$A$10:$AB$90,11,0)+VLOOKUP($A68,'07'!$A$10:$AB$90,11,0)+VLOOKUP($A68,'08'!$A$10:$AB$90,11,0)+VLOOKUP($A68,'09'!$A$10:$AB$90,11,0)+VLOOKUP($A68,'10'!$A$10:$AB$90,11,0)+VLOOKUP($A68,'11'!$A$10:$AB$90,11,0)+VLOOKUP($A68,'12'!$A$10:$AB$90,11,0)</f>
        <v>52594.590000000004</v>
      </c>
      <c r="L68" s="23">
        <f>+VLOOKUP($A68,'01'!$A$10:$AB$90,12,0)+VLOOKUP($A68,'02'!$A$10:$AB$90,12,0)+VLOOKUP($A68,'03'!$A$10:$AB$90,12,0)+VLOOKUP($A68,'04'!$A$10:$AB$90,12,0)+VLOOKUP($A68,'05'!$A$10:$AB$90,12,0)+VLOOKUP($A68,'06'!$A$10:$AB$90,12,0)+VLOOKUP($A68,'07'!$A$10:$AB$90,12,0)+VLOOKUP($A68,'08'!$A$10:$AB$90,12,0)+VLOOKUP($A68,'09'!$A$10:$AB$90,12,0)+VLOOKUP($A68,'10'!$A$10:$AB$90,12,0)+VLOOKUP($A68,'11'!$A$10:$AB$90,12,0)+VLOOKUP($A68,'12'!$A$10:$AB$90,12,0)</f>
        <v>207968.55438672501</v>
      </c>
      <c r="M68" s="8">
        <f>+VLOOKUP($A68,'01'!$A$10:$AB$90,13,0)+VLOOKUP($A68,'02'!$A$10:$AB$90,13,0)+VLOOKUP($A68,'03'!$A$10:$AB$90,13,0)+VLOOKUP($A68,'04'!$A$10:$AB$90,13,0)+VLOOKUP($A68,'05'!$A$10:$AB$90,13,0)+VLOOKUP($A68,'06'!$A$10:$AB$90,13,0)+VLOOKUP($A68,'07'!$A$10:$AB$90,13,0)+VLOOKUP($A68,'08'!$A$10:$AB$90,13,0)+VLOOKUP($A68,'09'!$A$10:$AB$90,13,0)+VLOOKUP($A68,'10'!$A$10:$AB$90,13,0)+VLOOKUP($A68,'11'!$A$10:$AB$90,13,0)+VLOOKUP($A68,'12'!$A$10:$AB$90,13,0)</f>
        <v>164295.15796551277</v>
      </c>
      <c r="N68" s="15"/>
      <c r="O68" s="22"/>
      <c r="P68" s="4"/>
    </row>
    <row r="69" spans="1:16" ht="15" customHeight="1" x14ac:dyDescent="0.25">
      <c r="A69" s="7" t="s">
        <v>64</v>
      </c>
      <c r="B69" s="41">
        <v>0.32</v>
      </c>
      <c r="C69" s="23">
        <f>VLOOKUP($A69,'01'!$A$10:$AB$90,3,0)+VLOOKUP($A69,'02'!$A$10:$AB$90,3,0)+VLOOKUP($A69,'03'!$A$10:$AB$90,3,0)+VLOOKUP($A69,'04'!$A$10:$AB$90,3,0)+VLOOKUP($A69,'05'!$A$10:$AB$90,3,0)+VLOOKUP($A69,'06'!$A$10:$AB$90,3,0)+VLOOKUP($A69,'07'!$A$10:$AB$90,3,0)+VLOOKUP($A69,'08'!$A$10:$AB$90,3,0)+VLOOKUP($A69,'09'!$A$10:$AB$90,3,0)+VLOOKUP($A69,'10'!$A$10:$AB$90,3,0)+VLOOKUP($A69,'11'!$A$10:$AB$90,3,0)+VLOOKUP($A69,'12'!$A$10:$AC$90,3,0)</f>
        <v>14122209.719999999</v>
      </c>
      <c r="D69" s="23">
        <f>+VLOOKUP($A69,'01'!$A$10:$AB$90,4,0)+VLOOKUP($A69,'02'!$A$10:$AB$90,4,0)+VLOOKUP($A69,'03'!$A$10:$AB$90,4,0)+VLOOKUP($A69,'04'!$A$10:$AB$90,4,0)+VLOOKUP($A69,'05'!$A$10:$AB$90,4,0)+VLOOKUP($A69,'06'!$A$10:$AB$90,4,0)+VLOOKUP($A69,'07'!$A$10:$AB$90,4,0)+VLOOKUP($A69,'08'!$A$10:$AB$90,4,0)+VLOOKUP($A69,'09'!$A$10:$AB$90,4,0)+VLOOKUP($A69,'10'!$A$10:$AB$90,4,0)+VLOOKUP($A69,'11'!$A$10:$AB$90,4,0)+VLOOKUP($A69,'12'!$A$10:$AC$90,4,0)</f>
        <v>11297767.720000001</v>
      </c>
      <c r="E69" s="23">
        <f>+VLOOKUP($A69,'01'!$A$10:$AB$90,5,0)+VLOOKUP($A69,'02'!$A$10:$AB$90,5,0)+VLOOKUP($A69,'03'!$A$10:$AB$90,5,0)+VLOOKUP($A69,'04'!$A$10:$AB$90,5,0)+VLOOKUP($A69,'05'!$A$10:$AB$90,5,0)+VLOOKUP($A69,'06'!$A$10:$AB$90,5,0)+VLOOKUP($A69,'07'!$A$10:$AB$90,5,0)+VLOOKUP($A69,'08'!$A$10:$AB$90,5,0)+VLOOKUP($A69,'09'!$A$10:$AB$90,5,0)+VLOOKUP($A69,'10'!$A$10:$AB$90,5,0)+VLOOKUP($A69,'11'!$A$10:$AB$90,5,0)+VLOOKUP($A69,'12'!$A$10:$AC$90,5,0)</f>
        <v>160993.74412799999</v>
      </c>
      <c r="F69" s="23">
        <f>+VLOOKUP($A69,'01'!$A$10:$AB$90,6,0)+VLOOKUP($A69,'02'!$A$10:$AB$90,6,0)+VLOOKUP($A69,'03'!$A$10:$AB$90,6,0)+VLOOKUP($A69,'04'!$A$10:$AB$90,6,0)+VLOOKUP($A69,'05'!$A$10:$AB$90,6,0)+VLOOKUP($A69,'06'!$A$10:$AB$90,6,0)+VLOOKUP($A69,'07'!$A$10:$AB$90,6,0)+VLOOKUP($A69,'08'!$A$10:$AB$90,6,0)+VLOOKUP($A69,'09'!$A$10:$AB$90,6,0)+VLOOKUP($A69,'10'!$A$10:$AB$90,6,0)+VLOOKUP($A69,'11'!$A$10:$AB$90,6,0)+VLOOKUP($A69,'12'!$A$10:$AC$90,6,0)</f>
        <v>127507.08</v>
      </c>
      <c r="G69" s="23">
        <f>+VLOOKUP($A69,'01'!$A$10:$AB$90,7,0)+VLOOKUP($A69,'02'!$A$10:$AB$90,7,0)+VLOOKUP($A69,'03'!$A$10:$AB$90,7,0)+VLOOKUP($A69,'04'!$A$10:$AB$90,7,0)+VLOOKUP($A69,'05'!$A$10:$AB$90,7,0)+VLOOKUP($A69,'06'!$A$10:$AB$90,7,0)+VLOOKUP($A69,'07'!$A$10:$AB$90,7,0)+VLOOKUP($A69,'08'!$A$10:$AB$90,7,0)+VLOOKUP($A69,'09'!$A$10:$AB$90,7,0)+VLOOKUP($A69,'10'!$A$10:$AB$90,7,0)+VLOOKUP($A69,'11'!$A$10:$AB$90,7,0)+VLOOKUP($A69,'12'!$A$10:$AC$90,7,0)</f>
        <v>2513227.8000000003</v>
      </c>
      <c r="H69" s="8">
        <f>+VLOOKUP($A69,'01'!$A$10:$AB$90,8,0)+VLOOKUP($A69,'02'!$A$10:$AB$90,8,0)+VLOOKUP($A69,'03'!$A$10:$AB$90,8,0)+VLOOKUP($A69,'04'!$A$10:$AB$90,8,0)+VLOOKUP($A69,'05'!$A$10:$AB$90,8,0)+VLOOKUP($A69,'06'!$A$10:$AB$90,8,0)+VLOOKUP($A69,'07'!$A$10:$AB$90,8,0)+VLOOKUP($A69,'08'!$A$10:$AB$90,8,0)+VLOOKUP($A69,'09'!$A$10:$AB$90,8,0)+VLOOKUP($A69,'10'!$A$10:$AB$90,8,0)+VLOOKUP($A69,'11'!$A$10:$AB$90,8,0)+VLOOKUP($A69,'12'!$A$10:$AC$90,8,0)</f>
        <v>2010583.2</v>
      </c>
      <c r="I69" s="9">
        <f>+VLOOKUP($A69,'01'!$A$10:$AB$90,9,0)+VLOOKUP($A69,'02'!$A$10:$AB$90,9,0)+VLOOKUP($A69,'03'!$A$10:$AB$90,9,0)+VLOOKUP($A69,'04'!$A$10:$AB$90,9,0)+VLOOKUP($A69,'05'!$A$10:$AB$90,9,0)+VLOOKUP($A69,'06'!$A$10:$AB$90,9,0)+VLOOKUP($A69,'07'!$A$10:$AB$90,9,0)+VLOOKUP($A69,'08'!$A$10:$AB$90,9,0)+VLOOKUP($A69,'09'!$A$10:$AB$90,9,0)+VLOOKUP($A69,'10'!$A$10:$AB$90,9,0)+VLOOKUP($A69,'11'!$A$10:$AB$90,9,0)+VLOOKUP($A69,'12'!$A$10:$AB$90,9,0)</f>
        <v>111.6</v>
      </c>
      <c r="J69" s="23">
        <f>+VLOOKUP($A69,'01'!$A$10:$AB$90,10,0)+VLOOKUP($A69,'02'!$A$10:$AB$90,10,0)+VLOOKUP($A69,'03'!$A$10:$AB$90,10,0)+VLOOKUP($A69,'04'!$A$10:$AB$90,10,0)+VLOOKUP($A69,'05'!$A$10:$AB$90,10,0)+VLOOKUP($A69,'06'!$A$10:$AB$90,10,0)+VLOOKUP($A69,'07'!$A$10:$AB$90,10,0)+VLOOKUP($A69,'08'!$A$10:$AB$90,10,0)+VLOOKUP($A69,'09'!$A$10:$AB$90,10,0)+VLOOKUP($A69,'10'!$A$10:$AB$90,10,0)+VLOOKUP($A69,'11'!$A$10:$AB$90,10,0)+VLOOKUP($A69,'12'!$A$10:$AB$90,10,0)</f>
        <v>100659.52</v>
      </c>
      <c r="K69" s="8">
        <f>+VLOOKUP($A69,'01'!$A$10:$AB$90,11,0)+VLOOKUP($A69,'02'!$A$10:$AB$90,11,0)+VLOOKUP($A69,'03'!$A$10:$AB$90,11,0)+VLOOKUP($A69,'04'!$A$10:$AB$90,11,0)+VLOOKUP($A69,'05'!$A$10:$AB$90,11,0)+VLOOKUP($A69,'06'!$A$10:$AB$90,11,0)+VLOOKUP($A69,'07'!$A$10:$AB$90,11,0)+VLOOKUP($A69,'08'!$A$10:$AB$90,11,0)+VLOOKUP($A69,'09'!$A$10:$AB$90,11,0)+VLOOKUP($A69,'10'!$A$10:$AB$90,11,0)+VLOOKUP($A69,'11'!$A$10:$AB$90,11,0)+VLOOKUP($A69,'12'!$A$10:$AB$90,11,0)</f>
        <v>80527.62</v>
      </c>
      <c r="L69" s="23">
        <f>+VLOOKUP($A69,'01'!$A$10:$AB$90,12,0)+VLOOKUP($A69,'02'!$A$10:$AB$90,12,0)+VLOOKUP($A69,'03'!$A$10:$AB$90,12,0)+VLOOKUP($A69,'04'!$A$10:$AB$90,12,0)+VLOOKUP($A69,'05'!$A$10:$AB$90,12,0)+VLOOKUP($A69,'06'!$A$10:$AB$90,12,0)+VLOOKUP($A69,'07'!$A$10:$AB$90,12,0)+VLOOKUP($A69,'08'!$A$10:$AB$90,12,0)+VLOOKUP($A69,'09'!$A$10:$AB$90,12,0)+VLOOKUP($A69,'10'!$A$10:$AB$90,12,0)+VLOOKUP($A69,'11'!$A$10:$AB$90,12,0)+VLOOKUP($A69,'12'!$A$10:$AB$90,12,0)</f>
        <v>318420.75312800001</v>
      </c>
      <c r="M69" s="8">
        <f>+VLOOKUP($A69,'01'!$A$10:$AB$90,13,0)+VLOOKUP($A69,'02'!$A$10:$AB$90,13,0)+VLOOKUP($A69,'03'!$A$10:$AB$90,13,0)+VLOOKUP($A69,'04'!$A$10:$AB$90,13,0)+VLOOKUP($A69,'05'!$A$10:$AB$90,13,0)+VLOOKUP($A69,'06'!$A$10:$AB$90,13,0)+VLOOKUP($A69,'07'!$A$10:$AB$90,13,0)+VLOOKUP($A69,'08'!$A$10:$AB$90,13,0)+VLOOKUP($A69,'09'!$A$10:$AB$90,13,0)+VLOOKUP($A69,'10'!$A$10:$AB$90,13,0)+VLOOKUP($A69,'11'!$A$10:$AB$90,13,0)+VLOOKUP($A69,'12'!$A$10:$AB$90,13,0)</f>
        <v>251552.39497112</v>
      </c>
      <c r="N69" s="15"/>
      <c r="O69" s="22"/>
      <c r="P69" s="4"/>
    </row>
    <row r="70" spans="1:16" ht="15" customHeight="1" x14ac:dyDescent="0.25">
      <c r="A70" s="7" t="s">
        <v>65</v>
      </c>
      <c r="B70" s="40">
        <v>0.85399999999999998</v>
      </c>
      <c r="C70" s="23">
        <f>VLOOKUP($A70,'01'!$A$10:$AB$90,3,0)+VLOOKUP($A70,'02'!$A$10:$AB$90,3,0)+VLOOKUP($A70,'03'!$A$10:$AB$90,3,0)+VLOOKUP($A70,'04'!$A$10:$AB$90,3,0)+VLOOKUP($A70,'05'!$A$10:$AB$90,3,0)+VLOOKUP($A70,'06'!$A$10:$AB$90,3,0)+VLOOKUP($A70,'07'!$A$10:$AB$90,3,0)+VLOOKUP($A70,'08'!$A$10:$AB$90,3,0)+VLOOKUP($A70,'09'!$A$10:$AB$90,3,0)+VLOOKUP($A70,'10'!$A$10:$AB$90,3,0)+VLOOKUP($A70,'11'!$A$10:$AB$90,3,0)+VLOOKUP($A70,'12'!$A$10:$AC$90,3,0)</f>
        <v>37685024.479999997</v>
      </c>
      <c r="D70" s="23">
        <f>+VLOOKUP($A70,'01'!$A$10:$AB$90,4,0)+VLOOKUP($A70,'02'!$A$10:$AB$90,4,0)+VLOOKUP($A70,'03'!$A$10:$AB$90,4,0)+VLOOKUP($A70,'04'!$A$10:$AB$90,4,0)+VLOOKUP($A70,'05'!$A$10:$AB$90,4,0)+VLOOKUP($A70,'06'!$A$10:$AB$90,4,0)+VLOOKUP($A70,'07'!$A$10:$AB$90,4,0)+VLOOKUP($A70,'08'!$A$10:$AB$90,4,0)+VLOOKUP($A70,'09'!$A$10:$AB$90,4,0)+VLOOKUP($A70,'10'!$A$10:$AB$90,4,0)+VLOOKUP($A70,'11'!$A$10:$AB$90,4,0)+VLOOKUP($A70,'12'!$A$10:$AC$90,4,0)</f>
        <v>30148019.590000007</v>
      </c>
      <c r="E70" s="23">
        <f>+VLOOKUP($A70,'01'!$A$10:$AB$90,5,0)+VLOOKUP($A70,'02'!$A$10:$AB$90,5,0)+VLOOKUP($A70,'03'!$A$10:$AB$90,5,0)+VLOOKUP($A70,'04'!$A$10:$AB$90,5,0)+VLOOKUP($A70,'05'!$A$10:$AB$90,5,0)+VLOOKUP($A70,'06'!$A$10:$AB$90,5,0)+VLOOKUP($A70,'07'!$A$10:$AB$90,5,0)+VLOOKUP($A70,'08'!$A$10:$AB$90,5,0)+VLOOKUP($A70,'09'!$A$10:$AB$90,5,0)+VLOOKUP($A70,'10'!$A$10:$AB$90,5,0)+VLOOKUP($A70,'11'!$A$10:$AB$90,5,0)+VLOOKUP($A70,'12'!$A$10:$AC$90,5,0)</f>
        <v>429652.05464159994</v>
      </c>
      <c r="F70" s="23">
        <f>+VLOOKUP($A70,'01'!$A$10:$AB$90,6,0)+VLOOKUP($A70,'02'!$A$10:$AB$90,6,0)+VLOOKUP($A70,'03'!$A$10:$AB$90,6,0)+VLOOKUP($A70,'04'!$A$10:$AB$90,6,0)+VLOOKUP($A70,'05'!$A$10:$AB$90,6,0)+VLOOKUP($A70,'06'!$A$10:$AB$90,6,0)+VLOOKUP($A70,'07'!$A$10:$AB$90,6,0)+VLOOKUP($A70,'08'!$A$10:$AB$90,6,0)+VLOOKUP($A70,'09'!$A$10:$AB$90,6,0)+VLOOKUP($A70,'10'!$A$10:$AB$90,6,0)+VLOOKUP($A70,'11'!$A$10:$AB$90,6,0)+VLOOKUP($A70,'12'!$A$10:$AC$90,6,0)</f>
        <v>340284.44</v>
      </c>
      <c r="G70" s="23">
        <f>+VLOOKUP($A70,'01'!$A$10:$AB$90,7,0)+VLOOKUP($A70,'02'!$A$10:$AB$90,7,0)+VLOOKUP($A70,'03'!$A$10:$AB$90,7,0)+VLOOKUP($A70,'04'!$A$10:$AB$90,7,0)+VLOOKUP($A70,'05'!$A$10:$AB$90,7,0)+VLOOKUP($A70,'06'!$A$10:$AB$90,7,0)+VLOOKUP($A70,'07'!$A$10:$AB$90,7,0)+VLOOKUP($A70,'08'!$A$10:$AB$90,7,0)+VLOOKUP($A70,'09'!$A$10:$AB$90,7,0)+VLOOKUP($A70,'10'!$A$10:$AB$90,7,0)+VLOOKUP($A70,'11'!$A$10:$AB$90,7,0)+VLOOKUP($A70,'12'!$A$10:$AC$90,7,0)</f>
        <v>3247978.87</v>
      </c>
      <c r="H70" s="8">
        <f>+VLOOKUP($A70,'01'!$A$10:$AB$90,8,0)+VLOOKUP($A70,'02'!$A$10:$AB$90,8,0)+VLOOKUP($A70,'03'!$A$10:$AB$90,8,0)+VLOOKUP($A70,'04'!$A$10:$AB$90,8,0)+VLOOKUP($A70,'05'!$A$10:$AB$90,8,0)+VLOOKUP($A70,'06'!$A$10:$AB$90,8,0)+VLOOKUP($A70,'07'!$A$10:$AB$90,8,0)+VLOOKUP($A70,'08'!$A$10:$AB$90,8,0)+VLOOKUP($A70,'09'!$A$10:$AB$90,8,0)+VLOOKUP($A70,'10'!$A$10:$AB$90,8,0)+VLOOKUP($A70,'11'!$A$10:$AB$90,8,0)+VLOOKUP($A70,'12'!$A$10:$AC$90,8,0)</f>
        <v>2598384.0500000003</v>
      </c>
      <c r="I70" s="9">
        <f>+VLOOKUP($A70,'01'!$A$10:$AB$90,9,0)+VLOOKUP($A70,'02'!$A$10:$AB$90,9,0)+VLOOKUP($A70,'03'!$A$10:$AB$90,9,0)+VLOOKUP($A70,'04'!$A$10:$AB$90,9,0)+VLOOKUP($A70,'05'!$A$10:$AB$90,9,0)+VLOOKUP($A70,'06'!$A$10:$AB$90,9,0)+VLOOKUP($A70,'07'!$A$10:$AB$90,9,0)+VLOOKUP($A70,'08'!$A$10:$AB$90,9,0)+VLOOKUP($A70,'09'!$A$10:$AB$90,9,0)+VLOOKUP($A70,'10'!$A$10:$AB$90,9,0)+VLOOKUP($A70,'11'!$A$10:$AB$90,9,0)+VLOOKUP($A70,'12'!$A$10:$AB$90,9,0)</f>
        <v>172.79</v>
      </c>
      <c r="J70" s="23">
        <f>+VLOOKUP($A70,'01'!$A$10:$AB$90,10,0)+VLOOKUP($A70,'02'!$A$10:$AB$90,10,0)+VLOOKUP($A70,'03'!$A$10:$AB$90,10,0)+VLOOKUP($A70,'04'!$A$10:$AB$90,10,0)+VLOOKUP($A70,'05'!$A$10:$AB$90,10,0)+VLOOKUP($A70,'06'!$A$10:$AB$90,10,0)+VLOOKUP($A70,'07'!$A$10:$AB$90,10,0)+VLOOKUP($A70,'08'!$A$10:$AB$90,10,0)+VLOOKUP($A70,'09'!$A$10:$AB$90,10,0)+VLOOKUP($A70,'10'!$A$10:$AB$90,10,0)+VLOOKUP($A70,'11'!$A$10:$AB$90,10,0)+VLOOKUP($A70,'12'!$A$10:$AB$90,10,0)</f>
        <v>268635.10000000003</v>
      </c>
      <c r="K70" s="8">
        <f>+VLOOKUP($A70,'01'!$A$10:$AB$90,11,0)+VLOOKUP($A70,'02'!$A$10:$AB$90,11,0)+VLOOKUP($A70,'03'!$A$10:$AB$90,11,0)+VLOOKUP($A70,'04'!$A$10:$AB$90,11,0)+VLOOKUP($A70,'05'!$A$10:$AB$90,11,0)+VLOOKUP($A70,'06'!$A$10:$AB$90,11,0)+VLOOKUP($A70,'07'!$A$10:$AB$90,11,0)+VLOOKUP($A70,'08'!$A$10:$AB$90,11,0)+VLOOKUP($A70,'09'!$A$10:$AB$90,11,0)+VLOOKUP($A70,'10'!$A$10:$AB$90,11,0)+VLOOKUP($A70,'11'!$A$10:$AB$90,11,0)+VLOOKUP($A70,'12'!$A$10:$AB$90,11,0)</f>
        <v>214908.09</v>
      </c>
      <c r="L70" s="23">
        <f>+VLOOKUP($A70,'01'!$A$10:$AB$90,12,0)+VLOOKUP($A70,'02'!$A$10:$AB$90,12,0)+VLOOKUP($A70,'03'!$A$10:$AB$90,12,0)+VLOOKUP($A70,'04'!$A$10:$AB$90,12,0)+VLOOKUP($A70,'05'!$A$10:$AB$90,12,0)+VLOOKUP($A70,'06'!$A$10:$AB$90,12,0)+VLOOKUP($A70,'07'!$A$10:$AB$90,12,0)+VLOOKUP($A70,'08'!$A$10:$AB$90,12,0)+VLOOKUP($A70,'09'!$A$10:$AB$90,12,0)+VLOOKUP($A70,'10'!$A$10:$AB$90,12,0)+VLOOKUP($A70,'11'!$A$10:$AB$90,12,0)+VLOOKUP($A70,'12'!$A$10:$AB$90,12,0)</f>
        <v>849785.38491034985</v>
      </c>
      <c r="M70" s="8">
        <f>+VLOOKUP($A70,'01'!$A$10:$AB$90,13,0)+VLOOKUP($A70,'02'!$A$10:$AB$90,13,0)+VLOOKUP($A70,'03'!$A$10:$AB$90,13,0)+VLOOKUP($A70,'04'!$A$10:$AB$90,13,0)+VLOOKUP($A70,'05'!$A$10:$AB$90,13,0)+VLOOKUP($A70,'06'!$A$10:$AB$90,13,0)+VLOOKUP($A70,'07'!$A$10:$AB$90,13,0)+VLOOKUP($A70,'08'!$A$10:$AB$90,13,0)+VLOOKUP($A70,'09'!$A$10:$AB$90,13,0)+VLOOKUP($A70,'10'!$A$10:$AB$90,13,0)+VLOOKUP($A70,'11'!$A$10:$AB$90,13,0)+VLOOKUP($A70,'12'!$A$10:$AB$90,13,0)</f>
        <v>671330.4540791763</v>
      </c>
      <c r="N70" s="15"/>
      <c r="O70" s="22"/>
      <c r="P70" s="4"/>
    </row>
    <row r="71" spans="1:16" ht="15" customHeight="1" x14ac:dyDescent="0.25">
      <c r="A71" s="7" t="s">
        <v>66</v>
      </c>
      <c r="B71" s="41">
        <v>0.25</v>
      </c>
      <c r="C71" s="23">
        <f>VLOOKUP($A71,'01'!$A$10:$AB$90,3,0)+VLOOKUP($A71,'02'!$A$10:$AB$90,3,0)+VLOOKUP($A71,'03'!$A$10:$AB$90,3,0)+VLOOKUP($A71,'04'!$A$10:$AB$90,3,0)+VLOOKUP($A71,'05'!$A$10:$AB$90,3,0)+VLOOKUP($A71,'06'!$A$10:$AB$90,3,0)+VLOOKUP($A71,'07'!$A$10:$AB$90,3,0)+VLOOKUP($A71,'08'!$A$10:$AB$90,3,0)+VLOOKUP($A71,'09'!$A$10:$AB$90,3,0)+VLOOKUP($A71,'10'!$A$10:$AB$90,3,0)+VLOOKUP($A71,'11'!$A$10:$AB$90,3,0)+VLOOKUP($A71,'12'!$A$10:$AC$90,3,0)</f>
        <v>11033353.629999999</v>
      </c>
      <c r="D71" s="23">
        <f>+VLOOKUP($A71,'01'!$A$10:$AB$90,4,0)+VLOOKUP($A71,'02'!$A$10:$AB$90,4,0)+VLOOKUP($A71,'03'!$A$10:$AB$90,4,0)+VLOOKUP($A71,'04'!$A$10:$AB$90,4,0)+VLOOKUP($A71,'05'!$A$10:$AB$90,4,0)+VLOOKUP($A71,'06'!$A$10:$AB$90,4,0)+VLOOKUP($A71,'07'!$A$10:$AB$90,4,0)+VLOOKUP($A71,'08'!$A$10:$AB$90,4,0)+VLOOKUP($A71,'09'!$A$10:$AB$90,4,0)+VLOOKUP($A71,'10'!$A$10:$AB$90,4,0)+VLOOKUP($A71,'11'!$A$10:$AB$90,4,0)+VLOOKUP($A71,'12'!$A$10:$AC$90,4,0)</f>
        <v>8826682.9000000004</v>
      </c>
      <c r="E71" s="23">
        <f>+VLOOKUP($A71,'01'!$A$10:$AB$90,5,0)+VLOOKUP($A71,'02'!$A$10:$AB$90,5,0)+VLOOKUP($A71,'03'!$A$10:$AB$90,5,0)+VLOOKUP($A71,'04'!$A$10:$AB$90,5,0)+VLOOKUP($A71,'05'!$A$10:$AB$90,5,0)+VLOOKUP($A71,'06'!$A$10:$AB$90,5,0)+VLOOKUP($A71,'07'!$A$10:$AB$90,5,0)+VLOOKUP($A71,'08'!$A$10:$AB$90,5,0)+VLOOKUP($A71,'09'!$A$10:$AB$90,5,0)+VLOOKUP($A71,'10'!$A$10:$AB$90,5,0)+VLOOKUP($A71,'11'!$A$10:$AB$90,5,0)+VLOOKUP($A71,'12'!$A$10:$AC$90,5,0)</f>
        <v>125776.36259999998</v>
      </c>
      <c r="F71" s="23">
        <f>+VLOOKUP($A71,'01'!$A$10:$AB$90,6,0)+VLOOKUP($A71,'02'!$A$10:$AB$90,6,0)+VLOOKUP($A71,'03'!$A$10:$AB$90,6,0)+VLOOKUP($A71,'04'!$A$10:$AB$90,6,0)+VLOOKUP($A71,'05'!$A$10:$AB$90,6,0)+VLOOKUP($A71,'06'!$A$10:$AB$90,6,0)+VLOOKUP($A71,'07'!$A$10:$AB$90,6,0)+VLOOKUP($A71,'08'!$A$10:$AB$90,6,0)+VLOOKUP($A71,'09'!$A$10:$AB$90,6,0)+VLOOKUP($A71,'10'!$A$10:$AB$90,6,0)+VLOOKUP($A71,'11'!$A$10:$AB$90,6,0)+VLOOKUP($A71,'12'!$A$10:$AC$90,6,0)</f>
        <v>99614.890000000014</v>
      </c>
      <c r="G71" s="23">
        <f>+VLOOKUP($A71,'01'!$A$10:$AB$90,7,0)+VLOOKUP($A71,'02'!$A$10:$AB$90,7,0)+VLOOKUP($A71,'03'!$A$10:$AB$90,7,0)+VLOOKUP($A71,'04'!$A$10:$AB$90,7,0)+VLOOKUP($A71,'05'!$A$10:$AB$90,7,0)+VLOOKUP($A71,'06'!$A$10:$AB$90,7,0)+VLOOKUP($A71,'07'!$A$10:$AB$90,7,0)+VLOOKUP($A71,'08'!$A$10:$AB$90,7,0)+VLOOKUP($A71,'09'!$A$10:$AB$90,7,0)+VLOOKUP($A71,'10'!$A$10:$AB$90,7,0)+VLOOKUP($A71,'11'!$A$10:$AB$90,7,0)+VLOOKUP($A71,'12'!$A$10:$AC$90,7,0)</f>
        <v>1252507.6700000002</v>
      </c>
      <c r="H71" s="8">
        <f>+VLOOKUP($A71,'01'!$A$10:$AB$90,8,0)+VLOOKUP($A71,'02'!$A$10:$AB$90,8,0)+VLOOKUP($A71,'03'!$A$10:$AB$90,8,0)+VLOOKUP($A71,'04'!$A$10:$AB$90,8,0)+VLOOKUP($A71,'05'!$A$10:$AB$90,8,0)+VLOOKUP($A71,'06'!$A$10:$AB$90,8,0)+VLOOKUP($A71,'07'!$A$10:$AB$90,8,0)+VLOOKUP($A71,'08'!$A$10:$AB$90,8,0)+VLOOKUP($A71,'09'!$A$10:$AB$90,8,0)+VLOOKUP($A71,'10'!$A$10:$AB$90,8,0)+VLOOKUP($A71,'11'!$A$10:$AB$90,8,0)+VLOOKUP($A71,'12'!$A$10:$AC$90,8,0)</f>
        <v>1002007.14</v>
      </c>
      <c r="I71" s="9">
        <f>+VLOOKUP($A71,'01'!$A$10:$AB$90,9,0)+VLOOKUP($A71,'02'!$A$10:$AB$90,9,0)+VLOOKUP($A71,'03'!$A$10:$AB$90,9,0)+VLOOKUP($A71,'04'!$A$10:$AB$90,9,0)+VLOOKUP($A71,'05'!$A$10:$AB$90,9,0)+VLOOKUP($A71,'06'!$A$10:$AB$90,9,0)+VLOOKUP($A71,'07'!$A$10:$AB$90,9,0)+VLOOKUP($A71,'08'!$A$10:$AB$90,9,0)+VLOOKUP($A71,'09'!$A$10:$AB$90,9,0)+VLOOKUP($A71,'10'!$A$10:$AB$90,9,0)+VLOOKUP($A71,'11'!$A$10:$AB$90,9,0)+VLOOKUP($A71,'12'!$A$10:$AB$90,9,0)</f>
        <v>111.27</v>
      </c>
      <c r="J71" s="23">
        <f>+VLOOKUP($A71,'01'!$A$10:$AB$90,10,0)+VLOOKUP($A71,'02'!$A$10:$AB$90,10,0)+VLOOKUP($A71,'03'!$A$10:$AB$90,10,0)+VLOOKUP($A71,'04'!$A$10:$AB$90,10,0)+VLOOKUP($A71,'05'!$A$10:$AB$90,10,0)+VLOOKUP($A71,'06'!$A$10:$AB$90,10,0)+VLOOKUP($A71,'07'!$A$10:$AB$90,10,0)+VLOOKUP($A71,'08'!$A$10:$AB$90,10,0)+VLOOKUP($A71,'09'!$A$10:$AB$90,10,0)+VLOOKUP($A71,'10'!$A$10:$AB$90,10,0)+VLOOKUP($A71,'11'!$A$10:$AB$90,10,0)+VLOOKUP($A71,'12'!$A$10:$AB$90,10,0)</f>
        <v>78640.240000000005</v>
      </c>
      <c r="K71" s="8">
        <f>+VLOOKUP($A71,'01'!$A$10:$AB$90,11,0)+VLOOKUP($A71,'02'!$A$10:$AB$90,11,0)+VLOOKUP($A71,'03'!$A$10:$AB$90,11,0)+VLOOKUP($A71,'04'!$A$10:$AB$90,11,0)+VLOOKUP($A71,'05'!$A$10:$AB$90,11,0)+VLOOKUP($A71,'06'!$A$10:$AB$90,11,0)+VLOOKUP($A71,'07'!$A$10:$AB$90,11,0)+VLOOKUP($A71,'08'!$A$10:$AB$90,11,0)+VLOOKUP($A71,'09'!$A$10:$AB$90,11,0)+VLOOKUP($A71,'10'!$A$10:$AB$90,11,0)+VLOOKUP($A71,'11'!$A$10:$AB$90,11,0)+VLOOKUP($A71,'12'!$A$10:$AB$90,11,0)</f>
        <v>62912.19</v>
      </c>
      <c r="L71" s="23">
        <f>+VLOOKUP($A71,'01'!$A$10:$AB$90,12,0)+VLOOKUP($A71,'02'!$A$10:$AB$90,12,0)+VLOOKUP($A71,'03'!$A$10:$AB$90,12,0)+VLOOKUP($A71,'04'!$A$10:$AB$90,12,0)+VLOOKUP($A71,'05'!$A$10:$AB$90,12,0)+VLOOKUP($A71,'06'!$A$10:$AB$90,12,0)+VLOOKUP($A71,'07'!$A$10:$AB$90,12,0)+VLOOKUP($A71,'08'!$A$10:$AB$90,12,0)+VLOOKUP($A71,'09'!$A$10:$AB$90,12,0)+VLOOKUP($A71,'10'!$A$10:$AB$90,12,0)+VLOOKUP($A71,'11'!$A$10:$AB$90,12,0)+VLOOKUP($A71,'12'!$A$10:$AB$90,12,0)</f>
        <v>248766.21338125001</v>
      </c>
      <c r="M71" s="8">
        <f>+VLOOKUP($A71,'01'!$A$10:$AB$90,13,0)+VLOOKUP($A71,'02'!$A$10:$AB$90,13,0)+VLOOKUP($A71,'03'!$A$10:$AB$90,13,0)+VLOOKUP($A71,'04'!$A$10:$AB$90,13,0)+VLOOKUP($A71,'05'!$A$10:$AB$90,13,0)+VLOOKUP($A71,'06'!$A$10:$AB$90,13,0)+VLOOKUP($A71,'07'!$A$10:$AB$90,13,0)+VLOOKUP($A71,'08'!$A$10:$AB$90,13,0)+VLOOKUP($A71,'09'!$A$10:$AB$90,13,0)+VLOOKUP($A71,'10'!$A$10:$AB$90,13,0)+VLOOKUP($A71,'11'!$A$10:$AB$90,13,0)+VLOOKUP($A71,'12'!$A$10:$AB$90,13,0)</f>
        <v>196525.30857118752</v>
      </c>
      <c r="N71" s="15"/>
      <c r="O71" s="22"/>
      <c r="P71" s="4"/>
    </row>
    <row r="72" spans="1:16" ht="15" customHeight="1" x14ac:dyDescent="0.25">
      <c r="A72" s="7" t="s">
        <v>67</v>
      </c>
      <c r="B72" s="40">
        <v>0.54500000000000004</v>
      </c>
      <c r="C72" s="23">
        <f>VLOOKUP($A72,'01'!$A$10:$AB$90,3,0)+VLOOKUP($A72,'02'!$A$10:$AB$90,3,0)+VLOOKUP($A72,'03'!$A$10:$AB$90,3,0)+VLOOKUP($A72,'04'!$A$10:$AB$90,3,0)+VLOOKUP($A72,'05'!$A$10:$AB$90,3,0)+VLOOKUP($A72,'06'!$A$10:$AB$90,3,0)+VLOOKUP($A72,'07'!$A$10:$AB$90,3,0)+VLOOKUP($A72,'08'!$A$10:$AB$90,3,0)+VLOOKUP($A72,'09'!$A$10:$AB$90,3,0)+VLOOKUP($A72,'10'!$A$10:$AB$90,3,0)+VLOOKUP($A72,'11'!$A$10:$AB$90,3,0)+VLOOKUP($A72,'12'!$A$10:$AC$90,3,0)</f>
        <v>24050589.719999999</v>
      </c>
      <c r="D72" s="23">
        <f>+VLOOKUP($A72,'01'!$A$10:$AB$90,4,0)+VLOOKUP($A72,'02'!$A$10:$AB$90,4,0)+VLOOKUP($A72,'03'!$A$10:$AB$90,4,0)+VLOOKUP($A72,'04'!$A$10:$AB$90,4,0)+VLOOKUP($A72,'05'!$A$10:$AB$90,4,0)+VLOOKUP($A72,'06'!$A$10:$AB$90,4,0)+VLOOKUP($A72,'07'!$A$10:$AB$90,4,0)+VLOOKUP($A72,'08'!$A$10:$AB$90,4,0)+VLOOKUP($A72,'09'!$A$10:$AB$90,4,0)+VLOOKUP($A72,'10'!$A$10:$AB$90,4,0)+VLOOKUP($A72,'11'!$A$10:$AB$90,4,0)+VLOOKUP($A72,'12'!$A$10:$AC$90,4,0)</f>
        <v>19240471.849999998</v>
      </c>
      <c r="E72" s="23">
        <f>+VLOOKUP($A72,'01'!$A$10:$AB$90,5,0)+VLOOKUP($A72,'02'!$A$10:$AB$90,5,0)+VLOOKUP($A72,'03'!$A$10:$AB$90,5,0)+VLOOKUP($A72,'04'!$A$10:$AB$90,5,0)+VLOOKUP($A72,'05'!$A$10:$AB$90,5,0)+VLOOKUP($A72,'06'!$A$10:$AB$90,5,0)+VLOOKUP($A72,'07'!$A$10:$AB$90,5,0)+VLOOKUP($A72,'08'!$A$10:$AB$90,5,0)+VLOOKUP($A72,'09'!$A$10:$AB$90,5,0)+VLOOKUP($A72,'10'!$A$10:$AB$90,5,0)+VLOOKUP($A72,'11'!$A$10:$AB$90,5,0)+VLOOKUP($A72,'12'!$A$10:$AC$90,5,0)</f>
        <v>274192.47046799998</v>
      </c>
      <c r="F72" s="23">
        <f>+VLOOKUP($A72,'01'!$A$10:$AB$90,6,0)+VLOOKUP($A72,'02'!$A$10:$AB$90,6,0)+VLOOKUP($A72,'03'!$A$10:$AB$90,6,0)+VLOOKUP($A72,'04'!$A$10:$AB$90,6,0)+VLOOKUP($A72,'05'!$A$10:$AB$90,6,0)+VLOOKUP($A72,'06'!$A$10:$AB$90,6,0)+VLOOKUP($A72,'07'!$A$10:$AB$90,6,0)+VLOOKUP($A72,'08'!$A$10:$AB$90,6,0)+VLOOKUP($A72,'09'!$A$10:$AB$90,6,0)+VLOOKUP($A72,'10'!$A$10:$AB$90,6,0)+VLOOKUP($A72,'11'!$A$10:$AB$90,6,0)+VLOOKUP($A72,'12'!$A$10:$AC$90,6,0)</f>
        <v>217160.41999999998</v>
      </c>
      <c r="G72" s="23">
        <f>+VLOOKUP($A72,'01'!$A$10:$AB$90,7,0)+VLOOKUP($A72,'02'!$A$10:$AB$90,7,0)+VLOOKUP($A72,'03'!$A$10:$AB$90,7,0)+VLOOKUP($A72,'04'!$A$10:$AB$90,7,0)+VLOOKUP($A72,'05'!$A$10:$AB$90,7,0)+VLOOKUP($A72,'06'!$A$10:$AB$90,7,0)+VLOOKUP($A72,'07'!$A$10:$AB$90,7,0)+VLOOKUP($A72,'08'!$A$10:$AB$90,7,0)+VLOOKUP($A72,'09'!$A$10:$AB$90,7,0)+VLOOKUP($A72,'10'!$A$10:$AB$90,7,0)+VLOOKUP($A72,'11'!$A$10:$AB$90,7,0)+VLOOKUP($A72,'12'!$A$10:$AC$90,7,0)</f>
        <v>1093188.98</v>
      </c>
      <c r="H72" s="8">
        <f>+VLOOKUP($A72,'01'!$A$10:$AB$90,8,0)+VLOOKUP($A72,'02'!$A$10:$AB$90,8,0)+VLOOKUP($A72,'03'!$A$10:$AB$90,8,0)+VLOOKUP($A72,'04'!$A$10:$AB$90,8,0)+VLOOKUP($A72,'05'!$A$10:$AB$90,8,0)+VLOOKUP($A72,'06'!$A$10:$AB$90,8,0)+VLOOKUP($A72,'07'!$A$10:$AB$90,8,0)+VLOOKUP($A72,'08'!$A$10:$AB$90,8,0)+VLOOKUP($A72,'09'!$A$10:$AB$90,8,0)+VLOOKUP($A72,'10'!$A$10:$AB$90,8,0)+VLOOKUP($A72,'11'!$A$10:$AB$90,8,0)+VLOOKUP($A72,'12'!$A$10:$AC$90,8,0)</f>
        <v>874552.17999999993</v>
      </c>
      <c r="I72" s="9">
        <f>+VLOOKUP($A72,'01'!$A$10:$AB$90,9,0)+VLOOKUP($A72,'02'!$A$10:$AB$90,9,0)+VLOOKUP($A72,'03'!$A$10:$AB$90,9,0)+VLOOKUP($A72,'04'!$A$10:$AB$90,9,0)+VLOOKUP($A72,'05'!$A$10:$AB$90,9,0)+VLOOKUP($A72,'06'!$A$10:$AB$90,9,0)+VLOOKUP($A72,'07'!$A$10:$AB$90,9,0)+VLOOKUP($A72,'08'!$A$10:$AB$90,9,0)+VLOOKUP($A72,'09'!$A$10:$AB$90,9,0)+VLOOKUP($A72,'10'!$A$10:$AB$90,9,0)+VLOOKUP($A72,'11'!$A$10:$AB$90,9,0)+VLOOKUP($A72,'12'!$A$10:$AB$90,9,0)</f>
        <v>112.9</v>
      </c>
      <c r="J72" s="23">
        <f>+VLOOKUP($A72,'01'!$A$10:$AB$90,10,0)+VLOOKUP($A72,'02'!$A$10:$AB$90,10,0)+VLOOKUP($A72,'03'!$A$10:$AB$90,10,0)+VLOOKUP($A72,'04'!$A$10:$AB$90,10,0)+VLOOKUP($A72,'05'!$A$10:$AB$90,10,0)+VLOOKUP($A72,'06'!$A$10:$AB$90,10,0)+VLOOKUP($A72,'07'!$A$10:$AB$90,10,0)+VLOOKUP($A72,'08'!$A$10:$AB$90,10,0)+VLOOKUP($A72,'09'!$A$10:$AB$90,10,0)+VLOOKUP($A72,'10'!$A$10:$AB$90,10,0)+VLOOKUP($A72,'11'!$A$10:$AB$90,10,0)+VLOOKUP($A72,'12'!$A$10:$AB$90,10,0)</f>
        <v>171435.76</v>
      </c>
      <c r="K72" s="8">
        <f>+VLOOKUP($A72,'01'!$A$10:$AB$90,11,0)+VLOOKUP($A72,'02'!$A$10:$AB$90,11,0)+VLOOKUP($A72,'03'!$A$10:$AB$90,11,0)+VLOOKUP($A72,'04'!$A$10:$AB$90,11,0)+VLOOKUP($A72,'05'!$A$10:$AB$90,11,0)+VLOOKUP($A72,'06'!$A$10:$AB$90,11,0)+VLOOKUP($A72,'07'!$A$10:$AB$90,11,0)+VLOOKUP($A72,'08'!$A$10:$AB$90,11,0)+VLOOKUP($A72,'09'!$A$10:$AB$90,11,0)+VLOOKUP($A72,'10'!$A$10:$AB$90,11,0)+VLOOKUP($A72,'11'!$A$10:$AB$90,11,0)+VLOOKUP($A72,'12'!$A$10:$AB$90,11,0)</f>
        <v>137148.6</v>
      </c>
      <c r="L72" s="23">
        <f>+VLOOKUP($A72,'01'!$A$10:$AB$90,12,0)+VLOOKUP($A72,'02'!$A$10:$AB$90,12,0)+VLOOKUP($A72,'03'!$A$10:$AB$90,12,0)+VLOOKUP($A72,'04'!$A$10:$AB$90,12,0)+VLOOKUP($A72,'05'!$A$10:$AB$90,12,0)+VLOOKUP($A72,'06'!$A$10:$AB$90,12,0)+VLOOKUP($A72,'07'!$A$10:$AB$90,12,0)+VLOOKUP($A72,'08'!$A$10:$AB$90,12,0)+VLOOKUP($A72,'09'!$A$10:$AB$90,12,0)+VLOOKUP($A72,'10'!$A$10:$AB$90,12,0)+VLOOKUP($A72,'11'!$A$10:$AB$90,12,0)+VLOOKUP($A72,'12'!$A$10:$AB$90,12,0)</f>
        <v>542310.34517112502</v>
      </c>
      <c r="M72" s="8">
        <f>+VLOOKUP($A72,'01'!$A$10:$AB$90,13,0)+VLOOKUP($A72,'02'!$A$10:$AB$90,13,0)+VLOOKUP($A72,'03'!$A$10:$AB$90,13,0)+VLOOKUP($A72,'04'!$A$10:$AB$90,13,0)+VLOOKUP($A72,'05'!$A$10:$AB$90,13,0)+VLOOKUP($A72,'06'!$A$10:$AB$90,13,0)+VLOOKUP($A72,'07'!$A$10:$AB$90,13,0)+VLOOKUP($A72,'08'!$A$10:$AB$90,13,0)+VLOOKUP($A72,'09'!$A$10:$AB$90,13,0)+VLOOKUP($A72,'10'!$A$10:$AB$90,13,0)+VLOOKUP($A72,'11'!$A$10:$AB$90,13,0)+VLOOKUP($A72,'12'!$A$10:$AB$90,13,0)</f>
        <v>428425.17268518877</v>
      </c>
      <c r="N72" s="15"/>
      <c r="O72" s="22"/>
      <c r="P72" s="4"/>
    </row>
    <row r="73" spans="1:16" ht="15" customHeight="1" x14ac:dyDescent="0.25">
      <c r="A73" s="7" t="s">
        <v>68</v>
      </c>
      <c r="B73" s="40">
        <v>2.2349999999999999</v>
      </c>
      <c r="C73" s="23">
        <f>VLOOKUP($A73,'01'!$A$10:$AB$90,3,0)+VLOOKUP($A73,'02'!$A$10:$AB$90,3,0)+VLOOKUP($A73,'03'!$A$10:$AB$90,3,0)+VLOOKUP($A73,'04'!$A$10:$AB$90,3,0)+VLOOKUP($A73,'05'!$A$10:$AB$90,3,0)+VLOOKUP($A73,'06'!$A$10:$AB$90,3,0)+VLOOKUP($A73,'07'!$A$10:$AB$90,3,0)+VLOOKUP($A73,'08'!$A$10:$AB$90,3,0)+VLOOKUP($A73,'09'!$A$10:$AB$90,3,0)+VLOOKUP($A73,'10'!$A$10:$AB$90,3,0)+VLOOKUP($A73,'11'!$A$10:$AB$90,3,0)+VLOOKUP($A73,'12'!$A$10:$AC$90,3,0)</f>
        <v>98626368.150000006</v>
      </c>
      <c r="D73" s="23">
        <f>+VLOOKUP($A73,'01'!$A$10:$AB$90,4,0)+VLOOKUP($A73,'02'!$A$10:$AB$90,4,0)+VLOOKUP($A73,'03'!$A$10:$AB$90,4,0)+VLOOKUP($A73,'04'!$A$10:$AB$90,4,0)+VLOOKUP($A73,'05'!$A$10:$AB$90,4,0)+VLOOKUP($A73,'06'!$A$10:$AB$90,4,0)+VLOOKUP($A73,'07'!$A$10:$AB$90,4,0)+VLOOKUP($A73,'08'!$A$10:$AB$90,4,0)+VLOOKUP($A73,'09'!$A$10:$AB$90,4,0)+VLOOKUP($A73,'10'!$A$10:$AB$90,4,0)+VLOOKUP($A73,'11'!$A$10:$AB$90,4,0)+VLOOKUP($A73,'12'!$A$10:$AC$90,4,0)</f>
        <v>78901094.590000004</v>
      </c>
      <c r="E73" s="23">
        <f>+VLOOKUP($A73,'01'!$A$10:$AB$90,5,0)+VLOOKUP($A73,'02'!$A$10:$AB$90,5,0)+VLOOKUP($A73,'03'!$A$10:$AB$90,5,0)+VLOOKUP($A73,'04'!$A$10:$AB$90,5,0)+VLOOKUP($A73,'05'!$A$10:$AB$90,5,0)+VLOOKUP($A73,'06'!$A$10:$AB$90,5,0)+VLOOKUP($A73,'07'!$A$10:$AB$90,5,0)+VLOOKUP($A73,'08'!$A$10:$AB$90,5,0)+VLOOKUP($A73,'09'!$A$10:$AB$90,5,0)+VLOOKUP($A73,'10'!$A$10:$AB$90,5,0)+VLOOKUP($A73,'11'!$A$10:$AB$90,5,0)+VLOOKUP($A73,'12'!$A$10:$AC$90,5,0)</f>
        <v>1124440.6816439999</v>
      </c>
      <c r="F73" s="23">
        <f>+VLOOKUP($A73,'01'!$A$10:$AB$90,6,0)+VLOOKUP($A73,'02'!$A$10:$AB$90,6,0)+VLOOKUP($A73,'03'!$A$10:$AB$90,6,0)+VLOOKUP($A73,'04'!$A$10:$AB$90,6,0)+VLOOKUP($A73,'05'!$A$10:$AB$90,6,0)+VLOOKUP($A73,'06'!$A$10:$AB$90,6,0)+VLOOKUP($A73,'07'!$A$10:$AB$90,6,0)+VLOOKUP($A73,'08'!$A$10:$AB$90,6,0)+VLOOKUP($A73,'09'!$A$10:$AB$90,6,0)+VLOOKUP($A73,'10'!$A$10:$AB$90,6,0)+VLOOKUP($A73,'11'!$A$10:$AB$90,6,0)+VLOOKUP($A73,'12'!$A$10:$AC$90,6,0)</f>
        <v>890557.05999999994</v>
      </c>
      <c r="G73" s="23">
        <f>+VLOOKUP($A73,'01'!$A$10:$AB$90,7,0)+VLOOKUP($A73,'02'!$A$10:$AB$90,7,0)+VLOOKUP($A73,'03'!$A$10:$AB$90,7,0)+VLOOKUP($A73,'04'!$A$10:$AB$90,7,0)+VLOOKUP($A73,'05'!$A$10:$AB$90,7,0)+VLOOKUP($A73,'06'!$A$10:$AB$90,7,0)+VLOOKUP($A73,'07'!$A$10:$AB$90,7,0)+VLOOKUP($A73,'08'!$A$10:$AB$90,7,0)+VLOOKUP($A73,'09'!$A$10:$AB$90,7,0)+VLOOKUP($A73,'10'!$A$10:$AB$90,7,0)+VLOOKUP($A73,'11'!$A$10:$AB$90,7,0)+VLOOKUP($A73,'12'!$A$10:$AC$90,7,0)</f>
        <v>7800269.3199999994</v>
      </c>
      <c r="H73" s="8">
        <f>+VLOOKUP($A73,'01'!$A$10:$AB$90,8,0)+VLOOKUP($A73,'02'!$A$10:$AB$90,8,0)+VLOOKUP($A73,'03'!$A$10:$AB$90,8,0)+VLOOKUP($A73,'04'!$A$10:$AB$90,8,0)+VLOOKUP($A73,'05'!$A$10:$AB$90,8,0)+VLOOKUP($A73,'06'!$A$10:$AB$90,8,0)+VLOOKUP($A73,'07'!$A$10:$AB$90,8,0)+VLOOKUP($A73,'08'!$A$10:$AB$90,8,0)+VLOOKUP($A73,'09'!$A$10:$AB$90,8,0)+VLOOKUP($A73,'10'!$A$10:$AB$90,8,0)+VLOOKUP($A73,'11'!$A$10:$AB$90,8,0)+VLOOKUP($A73,'12'!$A$10:$AC$90,8,0)</f>
        <v>6240216.4499999983</v>
      </c>
      <c r="I73" s="9">
        <f>+VLOOKUP($A73,'01'!$A$10:$AB$90,9,0)+VLOOKUP($A73,'02'!$A$10:$AB$90,9,0)+VLOOKUP($A73,'03'!$A$10:$AB$90,9,0)+VLOOKUP($A73,'04'!$A$10:$AB$90,9,0)+VLOOKUP($A73,'05'!$A$10:$AB$90,9,0)+VLOOKUP($A73,'06'!$A$10:$AB$90,9,0)+VLOOKUP($A73,'07'!$A$10:$AB$90,9,0)+VLOOKUP($A73,'08'!$A$10:$AB$90,9,0)+VLOOKUP($A73,'09'!$A$10:$AB$90,9,0)+VLOOKUP($A73,'10'!$A$10:$AB$90,9,0)+VLOOKUP($A73,'11'!$A$10:$AB$90,9,0)+VLOOKUP($A73,'12'!$A$10:$AB$90,9,0)</f>
        <v>296.8</v>
      </c>
      <c r="J73" s="23">
        <f>+VLOOKUP($A73,'01'!$A$10:$AB$90,10,0)+VLOOKUP($A73,'02'!$A$10:$AB$90,10,0)+VLOOKUP($A73,'03'!$A$10:$AB$90,10,0)+VLOOKUP($A73,'04'!$A$10:$AB$90,10,0)+VLOOKUP($A73,'05'!$A$10:$AB$90,10,0)+VLOOKUP($A73,'06'!$A$10:$AB$90,10,0)+VLOOKUP($A73,'07'!$A$10:$AB$90,10,0)+VLOOKUP($A73,'08'!$A$10:$AB$90,10,0)+VLOOKUP($A73,'09'!$A$10:$AB$90,10,0)+VLOOKUP($A73,'10'!$A$10:$AB$90,10,0)+VLOOKUP($A73,'11'!$A$10:$AB$90,10,0)+VLOOKUP($A73,'12'!$A$10:$AB$90,10,0)</f>
        <v>703043.84</v>
      </c>
      <c r="K73" s="8">
        <f>+VLOOKUP($A73,'01'!$A$10:$AB$90,11,0)+VLOOKUP($A73,'02'!$A$10:$AB$90,11,0)+VLOOKUP($A73,'03'!$A$10:$AB$90,11,0)+VLOOKUP($A73,'04'!$A$10:$AB$90,11,0)+VLOOKUP($A73,'05'!$A$10:$AB$90,11,0)+VLOOKUP($A73,'06'!$A$10:$AB$90,11,0)+VLOOKUP($A73,'07'!$A$10:$AB$90,11,0)+VLOOKUP($A73,'08'!$A$10:$AB$90,11,0)+VLOOKUP($A73,'09'!$A$10:$AB$90,11,0)+VLOOKUP($A73,'10'!$A$10:$AB$90,11,0)+VLOOKUP($A73,'11'!$A$10:$AB$90,11,0)+VLOOKUP($A73,'12'!$A$10:$AB$90,11,0)</f>
        <v>562435.07999999996</v>
      </c>
      <c r="L73" s="23">
        <f>+VLOOKUP($A73,'01'!$A$10:$AB$90,12,0)+VLOOKUP($A73,'02'!$A$10:$AB$90,12,0)+VLOOKUP($A73,'03'!$A$10:$AB$90,12,0)+VLOOKUP($A73,'04'!$A$10:$AB$90,12,0)+VLOOKUP($A73,'05'!$A$10:$AB$90,12,0)+VLOOKUP($A73,'06'!$A$10:$AB$90,12,0)+VLOOKUP($A73,'07'!$A$10:$AB$90,12,0)+VLOOKUP($A73,'08'!$A$10:$AB$90,12,0)+VLOOKUP($A73,'09'!$A$10:$AB$90,12,0)+VLOOKUP($A73,'10'!$A$10:$AB$90,12,0)+VLOOKUP($A73,'11'!$A$10:$AB$90,12,0)+VLOOKUP($A73,'12'!$A$10:$AB$90,12,0)</f>
        <v>2223969.9476283747</v>
      </c>
      <c r="M73" s="8">
        <f>+VLOOKUP($A73,'01'!$A$10:$AB$90,13,0)+VLOOKUP($A73,'02'!$A$10:$AB$90,13,0)+VLOOKUP($A73,'03'!$A$10:$AB$90,13,0)+VLOOKUP($A73,'04'!$A$10:$AB$90,13,0)+VLOOKUP($A73,'05'!$A$10:$AB$90,13,0)+VLOOKUP($A73,'06'!$A$10:$AB$90,13,0)+VLOOKUP($A73,'07'!$A$10:$AB$90,13,0)+VLOOKUP($A73,'08'!$A$10:$AB$90,13,0)+VLOOKUP($A73,'09'!$A$10:$AB$90,13,0)+VLOOKUP($A73,'10'!$A$10:$AB$90,13,0)+VLOOKUP($A73,'11'!$A$10:$AB$90,13,0)+VLOOKUP($A73,'12'!$A$10:$AB$90,13,0)</f>
        <v>1756936.2586264156</v>
      </c>
      <c r="N73" s="15"/>
      <c r="O73" s="22"/>
      <c r="P73" s="4"/>
    </row>
    <row r="74" spans="1:16" ht="15" customHeight="1" x14ac:dyDescent="0.25">
      <c r="A74" s="7" t="s">
        <v>69</v>
      </c>
      <c r="B74" s="40">
        <v>0.65100000000000002</v>
      </c>
      <c r="C74" s="23">
        <f>VLOOKUP($A74,'01'!$A$10:$AB$90,3,0)+VLOOKUP($A74,'02'!$A$10:$AB$90,3,0)+VLOOKUP($A74,'03'!$A$10:$AB$90,3,0)+VLOOKUP($A74,'04'!$A$10:$AB$90,3,0)+VLOOKUP($A74,'05'!$A$10:$AB$90,3,0)+VLOOKUP($A74,'06'!$A$10:$AB$90,3,0)+VLOOKUP($A74,'07'!$A$10:$AB$90,3,0)+VLOOKUP($A74,'08'!$A$10:$AB$90,3,0)+VLOOKUP($A74,'09'!$A$10:$AB$90,3,0)+VLOOKUP($A74,'10'!$A$10:$AB$90,3,0)+VLOOKUP($A74,'11'!$A$10:$AB$90,3,0)+VLOOKUP($A74,'12'!$A$10:$AC$90,3,0)</f>
        <v>28729883.66</v>
      </c>
      <c r="D74" s="23">
        <f>+VLOOKUP($A74,'01'!$A$10:$AB$90,4,0)+VLOOKUP($A74,'02'!$A$10:$AB$90,4,0)+VLOOKUP($A74,'03'!$A$10:$AB$90,4,0)+VLOOKUP($A74,'04'!$A$10:$AB$90,4,0)+VLOOKUP($A74,'05'!$A$10:$AB$90,4,0)+VLOOKUP($A74,'06'!$A$10:$AB$90,4,0)+VLOOKUP($A74,'07'!$A$10:$AB$90,4,0)+VLOOKUP($A74,'08'!$A$10:$AB$90,4,0)+VLOOKUP($A74,'09'!$A$10:$AB$90,4,0)+VLOOKUP($A74,'10'!$A$10:$AB$90,4,0)+VLOOKUP($A74,'11'!$A$10:$AB$90,4,0)+VLOOKUP($A74,'12'!$A$10:$AC$90,4,0)</f>
        <v>22983906.979999997</v>
      </c>
      <c r="E74" s="23">
        <f>+VLOOKUP($A74,'01'!$A$10:$AB$90,5,0)+VLOOKUP($A74,'02'!$A$10:$AB$90,5,0)+VLOOKUP($A74,'03'!$A$10:$AB$90,5,0)+VLOOKUP($A74,'04'!$A$10:$AB$90,5,0)+VLOOKUP($A74,'05'!$A$10:$AB$90,5,0)+VLOOKUP($A74,'06'!$A$10:$AB$90,5,0)+VLOOKUP($A74,'07'!$A$10:$AB$90,5,0)+VLOOKUP($A74,'08'!$A$10:$AB$90,5,0)+VLOOKUP($A74,'09'!$A$10:$AB$90,5,0)+VLOOKUP($A74,'10'!$A$10:$AB$90,5,0)+VLOOKUP($A74,'11'!$A$10:$AB$90,5,0)+VLOOKUP($A74,'12'!$A$10:$AC$90,5,0)</f>
        <v>327521.64821040002</v>
      </c>
      <c r="F74" s="23">
        <f>+VLOOKUP($A74,'01'!$A$10:$AB$90,6,0)+VLOOKUP($A74,'02'!$A$10:$AB$90,6,0)+VLOOKUP($A74,'03'!$A$10:$AB$90,6,0)+VLOOKUP($A74,'04'!$A$10:$AB$90,6,0)+VLOOKUP($A74,'05'!$A$10:$AB$90,6,0)+VLOOKUP($A74,'06'!$A$10:$AB$90,6,0)+VLOOKUP($A74,'07'!$A$10:$AB$90,6,0)+VLOOKUP($A74,'08'!$A$10:$AB$90,6,0)+VLOOKUP($A74,'09'!$A$10:$AB$90,6,0)+VLOOKUP($A74,'10'!$A$10:$AB$90,6,0)+VLOOKUP($A74,'11'!$A$10:$AB$90,6,0)+VLOOKUP($A74,'12'!$A$10:$AC$90,6,0)</f>
        <v>259397.08999999997</v>
      </c>
      <c r="G74" s="23">
        <f>+VLOOKUP($A74,'01'!$A$10:$AB$90,7,0)+VLOOKUP($A74,'02'!$A$10:$AB$90,7,0)+VLOOKUP($A74,'03'!$A$10:$AB$90,7,0)+VLOOKUP($A74,'04'!$A$10:$AB$90,7,0)+VLOOKUP($A74,'05'!$A$10:$AB$90,7,0)+VLOOKUP($A74,'06'!$A$10:$AB$90,7,0)+VLOOKUP($A74,'07'!$A$10:$AB$90,7,0)+VLOOKUP($A74,'08'!$A$10:$AB$90,7,0)+VLOOKUP($A74,'09'!$A$10:$AB$90,7,0)+VLOOKUP($A74,'10'!$A$10:$AB$90,7,0)+VLOOKUP($A74,'11'!$A$10:$AB$90,7,0)+VLOOKUP($A74,'12'!$A$10:$AC$90,7,0)</f>
        <v>3670079.19</v>
      </c>
      <c r="H74" s="8">
        <f>+VLOOKUP($A74,'01'!$A$10:$AB$90,8,0)+VLOOKUP($A74,'02'!$A$10:$AB$90,8,0)+VLOOKUP($A74,'03'!$A$10:$AB$90,8,0)+VLOOKUP($A74,'04'!$A$10:$AB$90,8,0)+VLOOKUP($A74,'05'!$A$10:$AB$90,8,0)+VLOOKUP($A74,'06'!$A$10:$AB$90,8,0)+VLOOKUP($A74,'07'!$A$10:$AB$90,8,0)+VLOOKUP($A74,'08'!$A$10:$AB$90,8,0)+VLOOKUP($A74,'09'!$A$10:$AB$90,8,0)+VLOOKUP($A74,'10'!$A$10:$AB$90,8,0)+VLOOKUP($A74,'11'!$A$10:$AB$90,8,0)+VLOOKUP($A74,'12'!$A$10:$AC$90,8,0)</f>
        <v>2936064.28</v>
      </c>
      <c r="I74" s="9">
        <f>+VLOOKUP($A74,'01'!$A$10:$AB$90,9,0)+VLOOKUP($A74,'02'!$A$10:$AB$90,9,0)+VLOOKUP($A74,'03'!$A$10:$AB$90,9,0)+VLOOKUP($A74,'04'!$A$10:$AB$90,9,0)+VLOOKUP($A74,'05'!$A$10:$AB$90,9,0)+VLOOKUP($A74,'06'!$A$10:$AB$90,9,0)+VLOOKUP($A74,'07'!$A$10:$AB$90,9,0)+VLOOKUP($A74,'08'!$A$10:$AB$90,9,0)+VLOOKUP($A74,'09'!$A$10:$AB$90,9,0)+VLOOKUP($A74,'10'!$A$10:$AB$90,9,0)+VLOOKUP($A74,'11'!$A$10:$AB$90,9,0)+VLOOKUP($A74,'12'!$A$10:$AB$90,9,0)</f>
        <v>205.26</v>
      </c>
      <c r="J74" s="23">
        <f>+VLOOKUP($A74,'01'!$A$10:$AB$90,10,0)+VLOOKUP($A74,'02'!$A$10:$AB$90,10,0)+VLOOKUP($A74,'03'!$A$10:$AB$90,10,0)+VLOOKUP($A74,'04'!$A$10:$AB$90,10,0)+VLOOKUP($A74,'05'!$A$10:$AB$90,10,0)+VLOOKUP($A74,'06'!$A$10:$AB$90,10,0)+VLOOKUP($A74,'07'!$A$10:$AB$90,10,0)+VLOOKUP($A74,'08'!$A$10:$AB$90,10,0)+VLOOKUP($A74,'09'!$A$10:$AB$90,10,0)+VLOOKUP($A74,'10'!$A$10:$AB$90,10,0)+VLOOKUP($A74,'11'!$A$10:$AB$90,10,0)+VLOOKUP($A74,'12'!$A$10:$AB$90,10,0)</f>
        <v>204779.21</v>
      </c>
      <c r="K74" s="8">
        <f>+VLOOKUP($A74,'01'!$A$10:$AB$90,11,0)+VLOOKUP($A74,'02'!$A$10:$AB$90,11,0)+VLOOKUP($A74,'03'!$A$10:$AB$90,11,0)+VLOOKUP($A74,'04'!$A$10:$AB$90,11,0)+VLOOKUP($A74,'05'!$A$10:$AB$90,11,0)+VLOOKUP($A74,'06'!$A$10:$AB$90,11,0)+VLOOKUP($A74,'07'!$A$10:$AB$90,11,0)+VLOOKUP($A74,'08'!$A$10:$AB$90,11,0)+VLOOKUP($A74,'09'!$A$10:$AB$90,11,0)+VLOOKUP($A74,'10'!$A$10:$AB$90,11,0)+VLOOKUP($A74,'11'!$A$10:$AB$90,11,0)+VLOOKUP($A74,'12'!$A$10:$AB$90,11,0)</f>
        <v>163823.37</v>
      </c>
      <c r="L74" s="23">
        <f>+VLOOKUP($A74,'01'!$A$10:$AB$90,12,0)+VLOOKUP($A74,'02'!$A$10:$AB$90,12,0)+VLOOKUP($A74,'03'!$A$10:$AB$90,12,0)+VLOOKUP($A74,'04'!$A$10:$AB$90,12,0)+VLOOKUP($A74,'05'!$A$10:$AB$90,12,0)+VLOOKUP($A74,'06'!$A$10:$AB$90,12,0)+VLOOKUP($A74,'07'!$A$10:$AB$90,12,0)+VLOOKUP($A74,'08'!$A$10:$AB$90,12,0)+VLOOKUP($A74,'09'!$A$10:$AB$90,12,0)+VLOOKUP($A74,'10'!$A$10:$AB$90,12,0)+VLOOKUP($A74,'11'!$A$10:$AB$90,12,0)+VLOOKUP($A74,'12'!$A$10:$AB$90,12,0)</f>
        <v>647787.21964477503</v>
      </c>
      <c r="M74" s="8">
        <f>+VLOOKUP($A74,'01'!$A$10:$AB$90,13,0)+VLOOKUP($A74,'02'!$A$10:$AB$90,13,0)+VLOOKUP($A74,'03'!$A$10:$AB$90,13,0)+VLOOKUP($A74,'04'!$A$10:$AB$90,13,0)+VLOOKUP($A74,'05'!$A$10:$AB$90,13,0)+VLOOKUP($A74,'06'!$A$10:$AB$90,13,0)+VLOOKUP($A74,'07'!$A$10:$AB$90,13,0)+VLOOKUP($A74,'08'!$A$10:$AB$90,13,0)+VLOOKUP($A74,'09'!$A$10:$AB$90,13,0)+VLOOKUP($A74,'10'!$A$10:$AB$90,13,0)+VLOOKUP($A74,'11'!$A$10:$AB$90,13,0)+VLOOKUP($A74,'12'!$A$10:$AB$90,13,0)</f>
        <v>511751.90351937222</v>
      </c>
      <c r="N74" s="15"/>
      <c r="O74" s="22"/>
      <c r="P74" s="4"/>
    </row>
    <row r="75" spans="1:16" ht="15" customHeight="1" x14ac:dyDescent="0.25">
      <c r="A75" s="7" t="s">
        <v>70</v>
      </c>
      <c r="B75" s="40">
        <v>0.42299999999999999</v>
      </c>
      <c r="C75" s="23">
        <f>VLOOKUP($A75,'01'!$A$10:$AB$90,3,0)+VLOOKUP($A75,'02'!$A$10:$AB$90,3,0)+VLOOKUP($A75,'03'!$A$10:$AB$90,3,0)+VLOOKUP($A75,'04'!$A$10:$AB$90,3,0)+VLOOKUP($A75,'05'!$A$10:$AB$90,3,0)+VLOOKUP($A75,'06'!$A$10:$AB$90,3,0)+VLOOKUP($A75,'07'!$A$10:$AB$90,3,0)+VLOOKUP($A75,'08'!$A$10:$AB$90,3,0)+VLOOKUP($A75,'09'!$A$10:$AB$90,3,0)+VLOOKUP($A75,'10'!$A$10:$AB$90,3,0)+VLOOKUP($A75,'11'!$A$10:$AB$90,3,0)+VLOOKUP($A75,'12'!$A$10:$AC$90,3,0)</f>
        <v>18667009.829999998</v>
      </c>
      <c r="D75" s="23">
        <f>+VLOOKUP($A75,'01'!$A$10:$AB$90,4,0)+VLOOKUP($A75,'02'!$A$10:$AB$90,4,0)+VLOOKUP($A75,'03'!$A$10:$AB$90,4,0)+VLOOKUP($A75,'04'!$A$10:$AB$90,4,0)+VLOOKUP($A75,'05'!$A$10:$AB$90,4,0)+VLOOKUP($A75,'06'!$A$10:$AB$90,4,0)+VLOOKUP($A75,'07'!$A$10:$AB$90,4,0)+VLOOKUP($A75,'08'!$A$10:$AB$90,4,0)+VLOOKUP($A75,'09'!$A$10:$AB$90,4,0)+VLOOKUP($A75,'10'!$A$10:$AB$90,4,0)+VLOOKUP($A75,'11'!$A$10:$AB$90,4,0)+VLOOKUP($A75,'12'!$A$10:$AC$90,4,0)</f>
        <v>14933607.869999997</v>
      </c>
      <c r="E75" s="23">
        <f>+VLOOKUP($A75,'01'!$A$10:$AB$90,5,0)+VLOOKUP($A75,'02'!$A$10:$AB$90,5,0)+VLOOKUP($A75,'03'!$A$10:$AB$90,5,0)+VLOOKUP($A75,'04'!$A$10:$AB$90,5,0)+VLOOKUP($A75,'05'!$A$10:$AB$90,5,0)+VLOOKUP($A75,'06'!$A$10:$AB$90,5,0)+VLOOKUP($A75,'07'!$A$10:$AB$90,5,0)+VLOOKUP($A75,'08'!$A$10:$AB$90,5,0)+VLOOKUP($A75,'09'!$A$10:$AB$90,5,0)+VLOOKUP($A75,'10'!$A$10:$AB$90,5,0)+VLOOKUP($A75,'11'!$A$10:$AB$90,5,0)+VLOOKUP($A75,'12'!$A$10:$AC$90,5,0)</f>
        <v>212813.60551920003</v>
      </c>
      <c r="F75" s="23">
        <f>+VLOOKUP($A75,'01'!$A$10:$AB$90,6,0)+VLOOKUP($A75,'02'!$A$10:$AB$90,6,0)+VLOOKUP($A75,'03'!$A$10:$AB$90,6,0)+VLOOKUP($A75,'04'!$A$10:$AB$90,6,0)+VLOOKUP($A75,'05'!$A$10:$AB$90,6,0)+VLOOKUP($A75,'06'!$A$10:$AB$90,6,0)+VLOOKUP($A75,'07'!$A$10:$AB$90,6,0)+VLOOKUP($A75,'08'!$A$10:$AB$90,6,0)+VLOOKUP($A75,'09'!$A$10:$AB$90,6,0)+VLOOKUP($A75,'10'!$A$10:$AB$90,6,0)+VLOOKUP($A75,'11'!$A$10:$AB$90,6,0)+VLOOKUP($A75,'12'!$A$10:$AC$90,6,0)</f>
        <v>168548.41</v>
      </c>
      <c r="G75" s="23">
        <f>+VLOOKUP($A75,'01'!$A$10:$AB$90,7,0)+VLOOKUP($A75,'02'!$A$10:$AB$90,7,0)+VLOOKUP($A75,'03'!$A$10:$AB$90,7,0)+VLOOKUP($A75,'04'!$A$10:$AB$90,7,0)+VLOOKUP($A75,'05'!$A$10:$AB$90,7,0)+VLOOKUP($A75,'06'!$A$10:$AB$90,7,0)+VLOOKUP($A75,'07'!$A$10:$AB$90,7,0)+VLOOKUP($A75,'08'!$A$10:$AB$90,7,0)+VLOOKUP($A75,'09'!$A$10:$AB$90,7,0)+VLOOKUP($A75,'10'!$A$10:$AB$90,7,0)+VLOOKUP($A75,'11'!$A$10:$AB$90,7,0)+VLOOKUP($A75,'12'!$A$10:$AC$90,7,0)</f>
        <v>1154174.3500000001</v>
      </c>
      <c r="H75" s="8">
        <f>+VLOOKUP($A75,'01'!$A$10:$AB$90,8,0)+VLOOKUP($A75,'02'!$A$10:$AB$90,8,0)+VLOOKUP($A75,'03'!$A$10:$AB$90,8,0)+VLOOKUP($A75,'04'!$A$10:$AB$90,8,0)+VLOOKUP($A75,'05'!$A$10:$AB$90,8,0)+VLOOKUP($A75,'06'!$A$10:$AB$90,8,0)+VLOOKUP($A75,'07'!$A$10:$AB$90,8,0)+VLOOKUP($A75,'08'!$A$10:$AB$90,8,0)+VLOOKUP($A75,'09'!$A$10:$AB$90,8,0)+VLOOKUP($A75,'10'!$A$10:$AB$90,8,0)+VLOOKUP($A75,'11'!$A$10:$AB$90,8,0)+VLOOKUP($A75,'12'!$A$10:$AC$90,8,0)</f>
        <v>923340.38000000024</v>
      </c>
      <c r="I75" s="9">
        <f>+VLOOKUP($A75,'01'!$A$10:$AB$90,9,0)+VLOOKUP($A75,'02'!$A$10:$AB$90,9,0)+VLOOKUP($A75,'03'!$A$10:$AB$90,9,0)+VLOOKUP($A75,'04'!$A$10:$AB$90,9,0)+VLOOKUP($A75,'05'!$A$10:$AB$90,9,0)+VLOOKUP($A75,'06'!$A$10:$AB$90,9,0)+VLOOKUP($A75,'07'!$A$10:$AB$90,9,0)+VLOOKUP($A75,'08'!$A$10:$AB$90,9,0)+VLOOKUP($A75,'09'!$A$10:$AB$90,9,0)+VLOOKUP($A75,'10'!$A$10:$AB$90,9,0)+VLOOKUP($A75,'11'!$A$10:$AB$90,9,0)+VLOOKUP($A75,'12'!$A$10:$AB$90,9,0)</f>
        <v>83.49</v>
      </c>
      <c r="J75" s="23">
        <f>+VLOOKUP($A75,'01'!$A$10:$AB$90,10,0)+VLOOKUP($A75,'02'!$A$10:$AB$90,10,0)+VLOOKUP($A75,'03'!$A$10:$AB$90,10,0)+VLOOKUP($A75,'04'!$A$10:$AB$90,10,0)+VLOOKUP($A75,'05'!$A$10:$AB$90,10,0)+VLOOKUP($A75,'06'!$A$10:$AB$90,10,0)+VLOOKUP($A75,'07'!$A$10:$AB$90,10,0)+VLOOKUP($A75,'08'!$A$10:$AB$90,10,0)+VLOOKUP($A75,'09'!$A$10:$AB$90,10,0)+VLOOKUP($A75,'10'!$A$10:$AB$90,10,0)+VLOOKUP($A75,'11'!$A$10:$AB$90,10,0)+VLOOKUP($A75,'12'!$A$10:$AB$90,10,0)</f>
        <v>133059.31</v>
      </c>
      <c r="K75" s="8">
        <f>+VLOOKUP($A75,'01'!$A$10:$AB$90,11,0)+VLOOKUP($A75,'02'!$A$10:$AB$90,11,0)+VLOOKUP($A75,'03'!$A$10:$AB$90,11,0)+VLOOKUP($A75,'04'!$A$10:$AB$90,11,0)+VLOOKUP($A75,'05'!$A$10:$AB$90,11,0)+VLOOKUP($A75,'06'!$A$10:$AB$90,11,0)+VLOOKUP($A75,'07'!$A$10:$AB$90,11,0)+VLOOKUP($A75,'08'!$A$10:$AB$90,11,0)+VLOOKUP($A75,'09'!$A$10:$AB$90,11,0)+VLOOKUP($A75,'10'!$A$10:$AB$90,11,0)+VLOOKUP($A75,'11'!$A$10:$AB$90,11,0)+VLOOKUP($A75,'12'!$A$10:$AB$90,11,0)</f>
        <v>106447.44999999998</v>
      </c>
      <c r="L75" s="23">
        <f>+VLOOKUP($A75,'01'!$A$10:$AB$90,12,0)+VLOOKUP($A75,'02'!$A$10:$AB$90,12,0)+VLOOKUP($A75,'03'!$A$10:$AB$90,12,0)+VLOOKUP($A75,'04'!$A$10:$AB$90,12,0)+VLOOKUP($A75,'05'!$A$10:$AB$90,12,0)+VLOOKUP($A75,'06'!$A$10:$AB$90,12,0)+VLOOKUP($A75,'07'!$A$10:$AB$90,12,0)+VLOOKUP($A75,'08'!$A$10:$AB$90,12,0)+VLOOKUP($A75,'09'!$A$10:$AB$90,12,0)+VLOOKUP($A75,'10'!$A$10:$AB$90,12,0)+VLOOKUP($A75,'11'!$A$10:$AB$90,12,0)+VLOOKUP($A75,'12'!$A$10:$AB$90,12,0)</f>
        <v>420912.43304107501</v>
      </c>
      <c r="M75" s="8">
        <f>+VLOOKUP($A75,'01'!$A$10:$AB$90,13,0)+VLOOKUP($A75,'02'!$A$10:$AB$90,13,0)+VLOOKUP($A75,'03'!$A$10:$AB$90,13,0)+VLOOKUP($A75,'04'!$A$10:$AB$90,13,0)+VLOOKUP($A75,'05'!$A$10:$AB$90,13,0)+VLOOKUP($A75,'06'!$A$10:$AB$90,13,0)+VLOOKUP($A75,'07'!$A$10:$AB$90,13,0)+VLOOKUP($A75,'08'!$A$10:$AB$90,13,0)+VLOOKUP($A75,'09'!$A$10:$AB$90,13,0)+VLOOKUP($A75,'10'!$A$10:$AB$90,13,0)+VLOOKUP($A75,'11'!$A$10:$AB$90,13,0)+VLOOKUP($A75,'12'!$A$10:$AB$90,13,0)</f>
        <v>332520.82210244925</v>
      </c>
      <c r="N75" s="15"/>
      <c r="O75" s="22"/>
      <c r="P75" s="4"/>
    </row>
    <row r="76" spans="1:16" ht="15" customHeight="1" x14ac:dyDescent="0.25">
      <c r="A76" s="7" t="s">
        <v>71</v>
      </c>
      <c r="B76" s="40">
        <v>0.85199999999999998</v>
      </c>
      <c r="C76" s="23">
        <f>VLOOKUP($A76,'01'!$A$10:$AB$90,3,0)+VLOOKUP($A76,'02'!$A$10:$AB$90,3,0)+VLOOKUP($A76,'03'!$A$10:$AB$90,3,0)+VLOOKUP($A76,'04'!$A$10:$AB$90,3,0)+VLOOKUP($A76,'05'!$A$10:$AB$90,3,0)+VLOOKUP($A76,'06'!$A$10:$AB$90,3,0)+VLOOKUP($A76,'07'!$A$10:$AB$90,3,0)+VLOOKUP($A76,'08'!$A$10:$AB$90,3,0)+VLOOKUP($A76,'09'!$A$10:$AB$90,3,0)+VLOOKUP($A76,'10'!$A$10:$AB$90,3,0)+VLOOKUP($A76,'11'!$A$10:$AB$90,3,0)+VLOOKUP($A76,'12'!$A$10:$AC$90,3,0)</f>
        <v>37597454.369999997</v>
      </c>
      <c r="D76" s="23">
        <f>+VLOOKUP($A76,'01'!$A$10:$AB$90,4,0)+VLOOKUP($A76,'02'!$A$10:$AB$90,4,0)+VLOOKUP($A76,'03'!$A$10:$AB$90,4,0)+VLOOKUP($A76,'04'!$A$10:$AB$90,4,0)+VLOOKUP($A76,'05'!$A$10:$AB$90,4,0)+VLOOKUP($A76,'06'!$A$10:$AB$90,4,0)+VLOOKUP($A76,'07'!$A$10:$AB$90,4,0)+VLOOKUP($A76,'08'!$A$10:$AB$90,4,0)+VLOOKUP($A76,'09'!$A$10:$AB$90,4,0)+VLOOKUP($A76,'10'!$A$10:$AB$90,4,0)+VLOOKUP($A76,'11'!$A$10:$AB$90,4,0)+VLOOKUP($A76,'12'!$A$10:$AC$90,4,0)</f>
        <v>30077963.559999999</v>
      </c>
      <c r="E76" s="23">
        <f>+VLOOKUP($A76,'01'!$A$10:$AB$90,5,0)+VLOOKUP($A76,'02'!$A$10:$AB$90,5,0)+VLOOKUP($A76,'03'!$A$10:$AB$90,5,0)+VLOOKUP($A76,'04'!$A$10:$AB$90,5,0)+VLOOKUP($A76,'05'!$A$10:$AB$90,5,0)+VLOOKUP($A76,'06'!$A$10:$AB$90,5,0)+VLOOKUP($A76,'07'!$A$10:$AB$90,5,0)+VLOOKUP($A76,'08'!$A$10:$AB$90,5,0)+VLOOKUP($A76,'09'!$A$10:$AB$90,5,0)+VLOOKUP($A76,'10'!$A$10:$AB$90,5,0)+VLOOKUP($A76,'11'!$A$10:$AB$90,5,0)+VLOOKUP($A76,'12'!$A$10:$AC$90,5,0)</f>
        <v>428645.84374079999</v>
      </c>
      <c r="F76" s="23">
        <f>+VLOOKUP($A76,'01'!$A$10:$AB$90,6,0)+VLOOKUP($A76,'02'!$A$10:$AB$90,6,0)+VLOOKUP($A76,'03'!$A$10:$AB$90,6,0)+VLOOKUP($A76,'04'!$A$10:$AB$90,6,0)+VLOOKUP($A76,'05'!$A$10:$AB$90,6,0)+VLOOKUP($A76,'06'!$A$10:$AB$90,6,0)+VLOOKUP($A76,'07'!$A$10:$AB$90,6,0)+VLOOKUP($A76,'08'!$A$10:$AB$90,6,0)+VLOOKUP($A76,'09'!$A$10:$AB$90,6,0)+VLOOKUP($A76,'10'!$A$10:$AB$90,6,0)+VLOOKUP($A76,'11'!$A$10:$AB$90,6,0)+VLOOKUP($A76,'12'!$A$10:$AC$90,6,0)</f>
        <v>339487.56000000006</v>
      </c>
      <c r="G76" s="23">
        <f>+VLOOKUP($A76,'01'!$A$10:$AB$90,7,0)+VLOOKUP($A76,'02'!$A$10:$AB$90,7,0)+VLOOKUP($A76,'03'!$A$10:$AB$90,7,0)+VLOOKUP($A76,'04'!$A$10:$AB$90,7,0)+VLOOKUP($A76,'05'!$A$10:$AB$90,7,0)+VLOOKUP($A76,'06'!$A$10:$AB$90,7,0)+VLOOKUP($A76,'07'!$A$10:$AB$90,7,0)+VLOOKUP($A76,'08'!$A$10:$AB$90,7,0)+VLOOKUP($A76,'09'!$A$10:$AB$90,7,0)+VLOOKUP($A76,'10'!$A$10:$AB$90,7,0)+VLOOKUP($A76,'11'!$A$10:$AB$90,7,0)+VLOOKUP($A76,'12'!$A$10:$AC$90,7,0)</f>
        <v>4297145.53</v>
      </c>
      <c r="H76" s="8">
        <f>+VLOOKUP($A76,'01'!$A$10:$AB$90,8,0)+VLOOKUP($A76,'02'!$A$10:$AB$90,8,0)+VLOOKUP($A76,'03'!$A$10:$AB$90,8,0)+VLOOKUP($A76,'04'!$A$10:$AB$90,8,0)+VLOOKUP($A76,'05'!$A$10:$AB$90,8,0)+VLOOKUP($A76,'06'!$A$10:$AB$90,8,0)+VLOOKUP($A76,'07'!$A$10:$AB$90,8,0)+VLOOKUP($A76,'08'!$A$10:$AB$90,8,0)+VLOOKUP($A76,'09'!$A$10:$AB$90,8,0)+VLOOKUP($A76,'10'!$A$10:$AB$90,8,0)+VLOOKUP($A76,'11'!$A$10:$AB$90,8,0)+VLOOKUP($A76,'12'!$A$10:$AC$90,8,0)</f>
        <v>3437717.3699999992</v>
      </c>
      <c r="I76" s="9">
        <f>+VLOOKUP($A76,'01'!$A$10:$AB$90,9,0)+VLOOKUP($A76,'02'!$A$10:$AB$90,9,0)+VLOOKUP($A76,'03'!$A$10:$AB$90,9,0)+VLOOKUP($A76,'04'!$A$10:$AB$90,9,0)+VLOOKUP($A76,'05'!$A$10:$AB$90,9,0)+VLOOKUP($A76,'06'!$A$10:$AB$90,9,0)+VLOOKUP($A76,'07'!$A$10:$AB$90,9,0)+VLOOKUP($A76,'08'!$A$10:$AB$90,9,0)+VLOOKUP($A76,'09'!$A$10:$AB$90,9,0)+VLOOKUP($A76,'10'!$A$10:$AB$90,9,0)+VLOOKUP($A76,'11'!$A$10:$AB$90,9,0)+VLOOKUP($A76,'12'!$A$10:$AB$90,9,0)</f>
        <v>289.26</v>
      </c>
      <c r="J76" s="23">
        <f>+VLOOKUP($A76,'01'!$A$10:$AB$90,10,0)+VLOOKUP($A76,'02'!$A$10:$AB$90,10,0)+VLOOKUP($A76,'03'!$A$10:$AB$90,10,0)+VLOOKUP($A76,'04'!$A$10:$AB$90,10,0)+VLOOKUP($A76,'05'!$A$10:$AB$90,10,0)+VLOOKUP($A76,'06'!$A$10:$AB$90,10,0)+VLOOKUP($A76,'07'!$A$10:$AB$90,10,0)+VLOOKUP($A76,'08'!$A$10:$AB$90,10,0)+VLOOKUP($A76,'09'!$A$10:$AB$90,10,0)+VLOOKUP($A76,'10'!$A$10:$AB$90,10,0)+VLOOKUP($A76,'11'!$A$10:$AB$90,10,0)+VLOOKUP($A76,'12'!$A$10:$AB$90,10,0)</f>
        <v>268005.98</v>
      </c>
      <c r="K76" s="8">
        <f>+VLOOKUP($A76,'01'!$A$10:$AB$90,11,0)+VLOOKUP($A76,'02'!$A$10:$AB$90,11,0)+VLOOKUP($A76,'03'!$A$10:$AB$90,11,0)+VLOOKUP($A76,'04'!$A$10:$AB$90,11,0)+VLOOKUP($A76,'05'!$A$10:$AB$90,11,0)+VLOOKUP($A76,'06'!$A$10:$AB$90,11,0)+VLOOKUP($A76,'07'!$A$10:$AB$90,11,0)+VLOOKUP($A76,'08'!$A$10:$AB$90,11,0)+VLOOKUP($A76,'09'!$A$10:$AB$90,11,0)+VLOOKUP($A76,'10'!$A$10:$AB$90,11,0)+VLOOKUP($A76,'11'!$A$10:$AB$90,11,0)+VLOOKUP($A76,'12'!$A$10:$AB$90,11,0)</f>
        <v>214404.77</v>
      </c>
      <c r="L76" s="23">
        <f>+VLOOKUP($A76,'01'!$A$10:$AB$90,12,0)+VLOOKUP($A76,'02'!$A$10:$AB$90,12,0)+VLOOKUP($A76,'03'!$A$10:$AB$90,12,0)+VLOOKUP($A76,'04'!$A$10:$AB$90,12,0)+VLOOKUP($A76,'05'!$A$10:$AB$90,12,0)+VLOOKUP($A76,'06'!$A$10:$AB$90,12,0)+VLOOKUP($A76,'07'!$A$10:$AB$90,12,0)+VLOOKUP($A76,'08'!$A$10:$AB$90,12,0)+VLOOKUP($A76,'09'!$A$10:$AB$90,12,0)+VLOOKUP($A76,'10'!$A$10:$AB$90,12,0)+VLOOKUP($A76,'11'!$A$10:$AB$90,12,0)+VLOOKUP($A76,'12'!$A$10:$AB$90,12,0)</f>
        <v>847795.25520330004</v>
      </c>
      <c r="M76" s="8">
        <f>+VLOOKUP($A76,'01'!$A$10:$AB$90,13,0)+VLOOKUP($A76,'02'!$A$10:$AB$90,13,0)+VLOOKUP($A76,'03'!$A$10:$AB$90,13,0)+VLOOKUP($A76,'04'!$A$10:$AB$90,13,0)+VLOOKUP($A76,'05'!$A$10:$AB$90,13,0)+VLOOKUP($A76,'06'!$A$10:$AB$90,13,0)+VLOOKUP($A76,'07'!$A$10:$AB$90,13,0)+VLOOKUP($A76,'08'!$A$10:$AB$90,13,0)+VLOOKUP($A76,'09'!$A$10:$AB$90,13,0)+VLOOKUP($A76,'10'!$A$10:$AB$90,13,0)+VLOOKUP($A76,'11'!$A$10:$AB$90,13,0)+VLOOKUP($A76,'12'!$A$10:$AB$90,13,0)</f>
        <v>669758.25161060703</v>
      </c>
      <c r="N76" s="15"/>
      <c r="O76" s="22"/>
      <c r="P76" s="4"/>
    </row>
    <row r="77" spans="1:16" ht="15" customHeight="1" x14ac:dyDescent="0.25">
      <c r="A77" s="7" t="s">
        <v>72</v>
      </c>
      <c r="B77" s="40">
        <v>0.22600000000000001</v>
      </c>
      <c r="C77" s="23">
        <f>VLOOKUP($A77,'01'!$A$10:$AB$90,3,0)+VLOOKUP($A77,'02'!$A$10:$AB$90,3,0)+VLOOKUP($A77,'03'!$A$10:$AB$90,3,0)+VLOOKUP($A77,'04'!$A$10:$AB$90,3,0)+VLOOKUP($A77,'05'!$A$10:$AB$90,3,0)+VLOOKUP($A77,'06'!$A$10:$AB$90,3,0)+VLOOKUP($A77,'07'!$A$10:$AB$90,3,0)+VLOOKUP($A77,'08'!$A$10:$AB$90,3,0)+VLOOKUP($A77,'09'!$A$10:$AB$90,3,0)+VLOOKUP($A77,'10'!$A$10:$AB$90,3,0)+VLOOKUP($A77,'11'!$A$10:$AB$90,3,0)+VLOOKUP($A77,'12'!$A$10:$AC$90,3,0)</f>
        <v>9973510.1199999992</v>
      </c>
      <c r="D77" s="23">
        <f>+VLOOKUP($A77,'01'!$A$10:$AB$90,4,0)+VLOOKUP($A77,'02'!$A$10:$AB$90,4,0)+VLOOKUP($A77,'03'!$A$10:$AB$90,4,0)+VLOOKUP($A77,'04'!$A$10:$AB$90,4,0)+VLOOKUP($A77,'05'!$A$10:$AB$90,4,0)+VLOOKUP($A77,'06'!$A$10:$AB$90,4,0)+VLOOKUP($A77,'07'!$A$10:$AB$90,4,0)+VLOOKUP($A77,'08'!$A$10:$AB$90,4,0)+VLOOKUP($A77,'09'!$A$10:$AB$90,4,0)+VLOOKUP($A77,'10'!$A$10:$AB$90,4,0)+VLOOKUP($A77,'11'!$A$10:$AB$90,4,0)+VLOOKUP($A77,'12'!$A$10:$AC$90,4,0)</f>
        <v>7978808.0600000005</v>
      </c>
      <c r="E77" s="23">
        <f>+VLOOKUP($A77,'01'!$A$10:$AB$90,5,0)+VLOOKUP($A77,'02'!$A$10:$AB$90,5,0)+VLOOKUP($A77,'03'!$A$10:$AB$90,5,0)+VLOOKUP($A77,'04'!$A$10:$AB$90,5,0)+VLOOKUP($A77,'05'!$A$10:$AB$90,5,0)+VLOOKUP($A77,'06'!$A$10:$AB$90,5,0)+VLOOKUP($A77,'07'!$A$10:$AB$90,5,0)+VLOOKUP($A77,'08'!$A$10:$AB$90,5,0)+VLOOKUP($A77,'09'!$A$10:$AB$90,5,0)+VLOOKUP($A77,'10'!$A$10:$AB$90,5,0)+VLOOKUP($A77,'11'!$A$10:$AB$90,5,0)+VLOOKUP($A77,'12'!$A$10:$AC$90,5,0)</f>
        <v>113701.8317904</v>
      </c>
      <c r="F77" s="23">
        <f>+VLOOKUP($A77,'01'!$A$10:$AB$90,6,0)+VLOOKUP($A77,'02'!$A$10:$AB$90,6,0)+VLOOKUP($A77,'03'!$A$10:$AB$90,6,0)+VLOOKUP($A77,'04'!$A$10:$AB$90,6,0)+VLOOKUP($A77,'05'!$A$10:$AB$90,6,0)+VLOOKUP($A77,'06'!$A$10:$AB$90,6,0)+VLOOKUP($A77,'07'!$A$10:$AB$90,6,0)+VLOOKUP($A77,'08'!$A$10:$AB$90,6,0)+VLOOKUP($A77,'09'!$A$10:$AB$90,6,0)+VLOOKUP($A77,'10'!$A$10:$AB$90,6,0)+VLOOKUP($A77,'11'!$A$10:$AB$90,6,0)+VLOOKUP($A77,'12'!$A$10:$AC$90,6,0)</f>
        <v>90051.839999999997</v>
      </c>
      <c r="G77" s="23">
        <f>+VLOOKUP($A77,'01'!$A$10:$AB$90,7,0)+VLOOKUP($A77,'02'!$A$10:$AB$90,7,0)+VLOOKUP($A77,'03'!$A$10:$AB$90,7,0)+VLOOKUP($A77,'04'!$A$10:$AB$90,7,0)+VLOOKUP($A77,'05'!$A$10:$AB$90,7,0)+VLOOKUP($A77,'06'!$A$10:$AB$90,7,0)+VLOOKUP($A77,'07'!$A$10:$AB$90,7,0)+VLOOKUP($A77,'08'!$A$10:$AB$90,7,0)+VLOOKUP($A77,'09'!$A$10:$AB$90,7,0)+VLOOKUP($A77,'10'!$A$10:$AB$90,7,0)+VLOOKUP($A77,'11'!$A$10:$AB$90,7,0)+VLOOKUP($A77,'12'!$A$10:$AC$90,7,0)</f>
        <v>1127064.98</v>
      </c>
      <c r="H77" s="8">
        <f>+VLOOKUP($A77,'01'!$A$10:$AB$90,8,0)+VLOOKUP($A77,'02'!$A$10:$AB$90,8,0)+VLOOKUP($A77,'03'!$A$10:$AB$90,8,0)+VLOOKUP($A77,'04'!$A$10:$AB$90,8,0)+VLOOKUP($A77,'05'!$A$10:$AB$90,8,0)+VLOOKUP($A77,'06'!$A$10:$AB$90,8,0)+VLOOKUP($A77,'07'!$A$10:$AB$90,8,0)+VLOOKUP($A77,'08'!$A$10:$AB$90,8,0)+VLOOKUP($A77,'09'!$A$10:$AB$90,8,0)+VLOOKUP($A77,'10'!$A$10:$AB$90,8,0)+VLOOKUP($A77,'11'!$A$10:$AB$90,8,0)+VLOOKUP($A77,'12'!$A$10:$AC$90,8,0)</f>
        <v>901653.04</v>
      </c>
      <c r="I77" s="9">
        <f>+VLOOKUP($A77,'01'!$A$10:$AB$90,9,0)+VLOOKUP($A77,'02'!$A$10:$AB$90,9,0)+VLOOKUP($A77,'03'!$A$10:$AB$90,9,0)+VLOOKUP($A77,'04'!$A$10:$AB$90,9,0)+VLOOKUP($A77,'05'!$A$10:$AB$90,9,0)+VLOOKUP($A77,'06'!$A$10:$AB$90,9,0)+VLOOKUP($A77,'07'!$A$10:$AB$90,9,0)+VLOOKUP($A77,'08'!$A$10:$AB$90,9,0)+VLOOKUP($A77,'09'!$A$10:$AB$90,9,0)+VLOOKUP($A77,'10'!$A$10:$AB$90,9,0)+VLOOKUP($A77,'11'!$A$10:$AB$90,9,0)+VLOOKUP($A77,'12'!$A$10:$AB$90,9,0)</f>
        <v>107.97</v>
      </c>
      <c r="J77" s="23">
        <f>+VLOOKUP($A77,'01'!$A$10:$AB$90,10,0)+VLOOKUP($A77,'02'!$A$10:$AB$90,10,0)+VLOOKUP($A77,'03'!$A$10:$AB$90,10,0)+VLOOKUP($A77,'04'!$A$10:$AB$90,10,0)+VLOOKUP($A77,'05'!$A$10:$AB$90,10,0)+VLOOKUP($A77,'06'!$A$10:$AB$90,10,0)+VLOOKUP($A77,'07'!$A$10:$AB$90,10,0)+VLOOKUP($A77,'08'!$A$10:$AB$90,10,0)+VLOOKUP($A77,'09'!$A$10:$AB$90,10,0)+VLOOKUP($A77,'10'!$A$10:$AB$90,10,0)+VLOOKUP($A77,'11'!$A$10:$AB$90,10,0)+VLOOKUP($A77,'12'!$A$10:$AB$90,10,0)</f>
        <v>71090.780000000013</v>
      </c>
      <c r="K77" s="8">
        <f>+VLOOKUP($A77,'01'!$A$10:$AB$90,11,0)+VLOOKUP($A77,'02'!$A$10:$AB$90,11,0)+VLOOKUP($A77,'03'!$A$10:$AB$90,11,0)+VLOOKUP($A77,'04'!$A$10:$AB$90,11,0)+VLOOKUP($A77,'05'!$A$10:$AB$90,11,0)+VLOOKUP($A77,'06'!$A$10:$AB$90,11,0)+VLOOKUP($A77,'07'!$A$10:$AB$90,11,0)+VLOOKUP($A77,'08'!$A$10:$AB$90,11,0)+VLOOKUP($A77,'09'!$A$10:$AB$90,11,0)+VLOOKUP($A77,'10'!$A$10:$AB$90,11,0)+VLOOKUP($A77,'11'!$A$10:$AB$90,11,0)+VLOOKUP($A77,'12'!$A$10:$AB$90,11,0)</f>
        <v>56872.62</v>
      </c>
      <c r="L77" s="23">
        <f>+VLOOKUP($A77,'01'!$A$10:$AB$90,12,0)+VLOOKUP($A77,'02'!$A$10:$AB$90,12,0)+VLOOKUP($A77,'03'!$A$10:$AB$90,12,0)+VLOOKUP($A77,'04'!$A$10:$AB$90,12,0)+VLOOKUP($A77,'05'!$A$10:$AB$90,12,0)+VLOOKUP($A77,'06'!$A$10:$AB$90,12,0)+VLOOKUP($A77,'07'!$A$10:$AB$90,12,0)+VLOOKUP($A77,'08'!$A$10:$AB$90,12,0)+VLOOKUP($A77,'09'!$A$10:$AB$90,12,0)+VLOOKUP($A77,'10'!$A$10:$AB$90,12,0)+VLOOKUP($A77,'11'!$A$10:$AB$90,12,0)+VLOOKUP($A77,'12'!$A$10:$AB$90,12,0)</f>
        <v>224884.65689665001</v>
      </c>
      <c r="M77" s="8">
        <f>+VLOOKUP($A77,'01'!$A$10:$AB$90,13,0)+VLOOKUP($A77,'02'!$A$10:$AB$90,13,0)+VLOOKUP($A77,'03'!$A$10:$AB$90,13,0)+VLOOKUP($A77,'04'!$A$10:$AB$90,13,0)+VLOOKUP($A77,'05'!$A$10:$AB$90,13,0)+VLOOKUP($A77,'06'!$A$10:$AB$90,13,0)+VLOOKUP($A77,'07'!$A$10:$AB$90,13,0)+VLOOKUP($A77,'08'!$A$10:$AB$90,13,0)+VLOOKUP($A77,'09'!$A$10:$AB$90,13,0)+VLOOKUP($A77,'10'!$A$10:$AB$90,13,0)+VLOOKUP($A77,'11'!$A$10:$AB$90,13,0)+VLOOKUP($A77,'12'!$A$10:$AB$90,13,0)</f>
        <v>177658.87894835352</v>
      </c>
      <c r="N77" s="15"/>
      <c r="O77" s="22"/>
      <c r="P77" s="4"/>
    </row>
    <row r="78" spans="1:16" ht="15" customHeight="1" x14ac:dyDescent="0.25">
      <c r="A78" s="7" t="s">
        <v>73</v>
      </c>
      <c r="B78" s="40">
        <v>1.901</v>
      </c>
      <c r="C78" s="23">
        <f>VLOOKUP($A78,'01'!$A$10:$AB$90,3,0)+VLOOKUP($A78,'02'!$A$10:$AB$90,3,0)+VLOOKUP($A78,'03'!$A$10:$AB$90,3,0)+VLOOKUP($A78,'04'!$A$10:$AB$90,3,0)+VLOOKUP($A78,'05'!$A$10:$AB$90,3,0)+VLOOKUP($A78,'06'!$A$10:$AB$90,3,0)+VLOOKUP($A78,'07'!$A$10:$AB$90,3,0)+VLOOKUP($A78,'08'!$A$10:$AB$90,3,0)+VLOOKUP($A78,'09'!$A$10:$AB$90,3,0)+VLOOKUP($A78,'10'!$A$10:$AB$90,3,0)+VLOOKUP($A78,'11'!$A$10:$AB$90,3,0)+VLOOKUP($A78,'12'!$A$10:$AC$90,3,0)</f>
        <v>83890477.75999999</v>
      </c>
      <c r="D78" s="23">
        <f>+VLOOKUP($A78,'01'!$A$10:$AB$90,4,0)+VLOOKUP($A78,'02'!$A$10:$AB$90,4,0)+VLOOKUP($A78,'03'!$A$10:$AB$90,4,0)+VLOOKUP($A78,'04'!$A$10:$AB$90,4,0)+VLOOKUP($A78,'05'!$A$10:$AB$90,4,0)+VLOOKUP($A78,'06'!$A$10:$AB$90,4,0)+VLOOKUP($A78,'07'!$A$10:$AB$90,4,0)+VLOOKUP($A78,'08'!$A$10:$AB$90,4,0)+VLOOKUP($A78,'09'!$A$10:$AB$90,4,0)+VLOOKUP($A78,'10'!$A$10:$AB$90,4,0)+VLOOKUP($A78,'11'!$A$10:$AB$90,4,0)+VLOOKUP($A78,'12'!$A$10:$AC$90,4,0)</f>
        <v>67112382.209999993</v>
      </c>
      <c r="E78" s="23">
        <f>+VLOOKUP($A78,'01'!$A$10:$AB$90,5,0)+VLOOKUP($A78,'02'!$A$10:$AB$90,5,0)+VLOOKUP($A78,'03'!$A$10:$AB$90,5,0)+VLOOKUP($A78,'04'!$A$10:$AB$90,5,0)+VLOOKUP($A78,'05'!$A$10:$AB$90,5,0)+VLOOKUP($A78,'06'!$A$10:$AB$90,5,0)+VLOOKUP($A78,'07'!$A$10:$AB$90,5,0)+VLOOKUP($A78,'08'!$A$10:$AB$90,5,0)+VLOOKUP($A78,'09'!$A$10:$AB$90,5,0)+VLOOKUP($A78,'10'!$A$10:$AB$90,5,0)+VLOOKUP($A78,'11'!$A$10:$AB$90,5,0)+VLOOKUP($A78,'12'!$A$10:$AC$90,5,0)</f>
        <v>956403.4612104001</v>
      </c>
      <c r="F78" s="23">
        <f>+VLOOKUP($A78,'01'!$A$10:$AB$90,6,0)+VLOOKUP($A78,'02'!$A$10:$AB$90,6,0)+VLOOKUP($A78,'03'!$A$10:$AB$90,6,0)+VLOOKUP($A78,'04'!$A$10:$AB$90,6,0)+VLOOKUP($A78,'05'!$A$10:$AB$90,6,0)+VLOOKUP($A78,'06'!$A$10:$AB$90,6,0)+VLOOKUP($A78,'07'!$A$10:$AB$90,6,0)+VLOOKUP($A78,'08'!$A$10:$AB$90,6,0)+VLOOKUP($A78,'09'!$A$10:$AB$90,6,0)+VLOOKUP($A78,'10'!$A$10:$AB$90,6,0)+VLOOKUP($A78,'11'!$A$10:$AB$90,6,0)+VLOOKUP($A78,'12'!$A$10:$AC$90,6,0)</f>
        <v>757471.54</v>
      </c>
      <c r="G78" s="23">
        <f>+VLOOKUP($A78,'01'!$A$10:$AB$90,7,0)+VLOOKUP($A78,'02'!$A$10:$AB$90,7,0)+VLOOKUP($A78,'03'!$A$10:$AB$90,7,0)+VLOOKUP($A78,'04'!$A$10:$AB$90,7,0)+VLOOKUP($A78,'05'!$A$10:$AB$90,7,0)+VLOOKUP($A78,'06'!$A$10:$AB$90,7,0)+VLOOKUP($A78,'07'!$A$10:$AB$90,7,0)+VLOOKUP($A78,'08'!$A$10:$AB$90,7,0)+VLOOKUP($A78,'09'!$A$10:$AB$90,7,0)+VLOOKUP($A78,'10'!$A$10:$AB$90,7,0)+VLOOKUP($A78,'11'!$A$10:$AB$90,7,0)+VLOOKUP($A78,'12'!$A$10:$AC$90,7,0)</f>
        <v>14941426.459999997</v>
      </c>
      <c r="H78" s="8">
        <f>+VLOOKUP($A78,'01'!$A$10:$AB$90,8,0)+VLOOKUP($A78,'02'!$A$10:$AB$90,8,0)+VLOOKUP($A78,'03'!$A$10:$AB$90,8,0)+VLOOKUP($A78,'04'!$A$10:$AB$90,8,0)+VLOOKUP($A78,'05'!$A$10:$AB$90,8,0)+VLOOKUP($A78,'06'!$A$10:$AB$90,8,0)+VLOOKUP($A78,'07'!$A$10:$AB$90,8,0)+VLOOKUP($A78,'08'!$A$10:$AB$90,8,0)+VLOOKUP($A78,'09'!$A$10:$AB$90,8,0)+VLOOKUP($A78,'10'!$A$10:$AB$90,8,0)+VLOOKUP($A78,'11'!$A$10:$AB$90,8,0)+VLOOKUP($A78,'12'!$A$10:$AC$90,8,0)</f>
        <v>11953142.25</v>
      </c>
      <c r="I78" s="9">
        <f>+VLOOKUP($A78,'01'!$A$10:$AB$90,9,0)+VLOOKUP($A78,'02'!$A$10:$AB$90,9,0)+VLOOKUP($A78,'03'!$A$10:$AB$90,9,0)+VLOOKUP($A78,'04'!$A$10:$AB$90,9,0)+VLOOKUP($A78,'05'!$A$10:$AB$90,9,0)+VLOOKUP($A78,'06'!$A$10:$AB$90,9,0)+VLOOKUP($A78,'07'!$A$10:$AB$90,9,0)+VLOOKUP($A78,'08'!$A$10:$AB$90,9,0)+VLOOKUP($A78,'09'!$A$10:$AB$90,9,0)+VLOOKUP($A78,'10'!$A$10:$AB$90,9,0)+VLOOKUP($A78,'11'!$A$10:$AB$90,9,0)+VLOOKUP($A78,'12'!$A$10:$AB$90,9,0)</f>
        <v>748.59</v>
      </c>
      <c r="J78" s="23">
        <f>+VLOOKUP($A78,'01'!$A$10:$AB$90,10,0)+VLOOKUP($A78,'02'!$A$10:$AB$90,10,0)+VLOOKUP($A78,'03'!$A$10:$AB$90,10,0)+VLOOKUP($A78,'04'!$A$10:$AB$90,10,0)+VLOOKUP($A78,'05'!$A$10:$AB$90,10,0)+VLOOKUP($A78,'06'!$A$10:$AB$90,10,0)+VLOOKUP($A78,'07'!$A$10:$AB$90,10,0)+VLOOKUP($A78,'08'!$A$10:$AB$90,10,0)+VLOOKUP($A78,'09'!$A$10:$AB$90,10,0)+VLOOKUP($A78,'10'!$A$10:$AB$90,10,0)+VLOOKUP($A78,'11'!$A$10:$AB$90,10,0)+VLOOKUP($A78,'12'!$A$10:$AB$90,10,0)</f>
        <v>597980.46000000008</v>
      </c>
      <c r="K78" s="8">
        <f>+VLOOKUP($A78,'01'!$A$10:$AB$90,11,0)+VLOOKUP($A78,'02'!$A$10:$AB$90,11,0)+VLOOKUP($A78,'03'!$A$10:$AB$90,11,0)+VLOOKUP($A78,'04'!$A$10:$AB$90,11,0)+VLOOKUP($A78,'05'!$A$10:$AB$90,11,0)+VLOOKUP($A78,'06'!$A$10:$AB$90,11,0)+VLOOKUP($A78,'07'!$A$10:$AB$90,11,0)+VLOOKUP($A78,'08'!$A$10:$AB$90,11,0)+VLOOKUP($A78,'09'!$A$10:$AB$90,11,0)+VLOOKUP($A78,'10'!$A$10:$AB$90,11,0)+VLOOKUP($A78,'11'!$A$10:$AB$90,11,0)+VLOOKUP($A78,'12'!$A$10:$AB$90,11,0)</f>
        <v>478384.37</v>
      </c>
      <c r="L78" s="23">
        <f>+VLOOKUP($A78,'01'!$A$10:$AB$90,12,0)+VLOOKUP($A78,'02'!$A$10:$AB$90,12,0)+VLOOKUP($A78,'03'!$A$10:$AB$90,12,0)+VLOOKUP($A78,'04'!$A$10:$AB$90,12,0)+VLOOKUP($A78,'05'!$A$10:$AB$90,12,0)+VLOOKUP($A78,'06'!$A$10:$AB$90,12,0)+VLOOKUP($A78,'07'!$A$10:$AB$90,12,0)+VLOOKUP($A78,'08'!$A$10:$AB$90,12,0)+VLOOKUP($A78,'09'!$A$10:$AB$90,12,0)+VLOOKUP($A78,'10'!$A$10:$AB$90,12,0)+VLOOKUP($A78,'11'!$A$10:$AB$90,12,0)+VLOOKUP($A78,'12'!$A$10:$AB$90,12,0)</f>
        <v>1891618.286551025</v>
      </c>
      <c r="M78" s="8">
        <f>+VLOOKUP($A78,'01'!$A$10:$AB$90,13,0)+VLOOKUP($A78,'02'!$A$10:$AB$90,13,0)+VLOOKUP($A78,'03'!$A$10:$AB$90,13,0)+VLOOKUP($A78,'04'!$A$10:$AB$90,13,0)+VLOOKUP($A78,'05'!$A$10:$AB$90,13,0)+VLOOKUP($A78,'06'!$A$10:$AB$90,13,0)+VLOOKUP($A78,'07'!$A$10:$AB$90,13,0)+VLOOKUP($A78,'08'!$A$10:$AB$90,13,0)+VLOOKUP($A78,'09'!$A$10:$AB$90,13,0)+VLOOKUP($A78,'10'!$A$10:$AB$90,13,0)+VLOOKUP($A78,'11'!$A$10:$AB$90,13,0)+VLOOKUP($A78,'12'!$A$10:$AB$90,13,0)</f>
        <v>1494378.4463753097</v>
      </c>
      <c r="N78" s="15"/>
      <c r="O78" s="22"/>
      <c r="P78" s="4"/>
    </row>
    <row r="79" spans="1:16" ht="15" customHeight="1" x14ac:dyDescent="0.25">
      <c r="A79" s="7" t="s">
        <v>74</v>
      </c>
      <c r="B79" s="40">
        <v>0.312</v>
      </c>
      <c r="C79" s="23">
        <f>VLOOKUP($A79,'01'!$A$10:$AB$90,3,0)+VLOOKUP($A79,'02'!$A$10:$AB$90,3,0)+VLOOKUP($A79,'03'!$A$10:$AB$90,3,0)+VLOOKUP($A79,'04'!$A$10:$AB$90,3,0)+VLOOKUP($A79,'05'!$A$10:$AB$90,3,0)+VLOOKUP($A79,'06'!$A$10:$AB$90,3,0)+VLOOKUP($A79,'07'!$A$10:$AB$90,3,0)+VLOOKUP($A79,'08'!$A$10:$AB$90,3,0)+VLOOKUP($A79,'09'!$A$10:$AB$90,3,0)+VLOOKUP($A79,'10'!$A$10:$AB$90,3,0)+VLOOKUP($A79,'11'!$A$10:$AB$90,3,0)+VLOOKUP($A79,'12'!$A$10:$AC$90,3,0)</f>
        <v>13769031.970000003</v>
      </c>
      <c r="D79" s="23">
        <f>+VLOOKUP($A79,'01'!$A$10:$AB$90,4,0)+VLOOKUP($A79,'02'!$A$10:$AB$90,4,0)+VLOOKUP($A79,'03'!$A$10:$AB$90,4,0)+VLOOKUP($A79,'04'!$A$10:$AB$90,4,0)+VLOOKUP($A79,'05'!$A$10:$AB$90,4,0)+VLOOKUP($A79,'06'!$A$10:$AB$90,4,0)+VLOOKUP($A79,'07'!$A$10:$AB$90,4,0)+VLOOKUP($A79,'08'!$A$10:$AB$90,4,0)+VLOOKUP($A79,'09'!$A$10:$AB$90,4,0)+VLOOKUP($A79,'10'!$A$10:$AB$90,4,0)+VLOOKUP($A79,'11'!$A$10:$AB$90,4,0)+VLOOKUP($A79,'12'!$A$10:$AC$90,4,0)</f>
        <v>11015225.549999997</v>
      </c>
      <c r="E79" s="23">
        <f>+VLOOKUP($A79,'01'!$A$10:$AB$90,5,0)+VLOOKUP($A79,'02'!$A$10:$AB$90,5,0)+VLOOKUP($A79,'03'!$A$10:$AB$90,5,0)+VLOOKUP($A79,'04'!$A$10:$AB$90,5,0)+VLOOKUP($A79,'05'!$A$10:$AB$90,5,0)+VLOOKUP($A79,'06'!$A$10:$AB$90,5,0)+VLOOKUP($A79,'07'!$A$10:$AB$90,5,0)+VLOOKUP($A79,'08'!$A$10:$AB$90,5,0)+VLOOKUP($A79,'09'!$A$10:$AB$90,5,0)+VLOOKUP($A79,'10'!$A$10:$AB$90,5,0)+VLOOKUP($A79,'11'!$A$10:$AB$90,5,0)+VLOOKUP($A79,'12'!$A$10:$AC$90,5,0)</f>
        <v>156968.9005248</v>
      </c>
      <c r="F79" s="23">
        <f>+VLOOKUP($A79,'01'!$A$10:$AB$90,6,0)+VLOOKUP($A79,'02'!$A$10:$AB$90,6,0)+VLOOKUP($A79,'03'!$A$10:$AB$90,6,0)+VLOOKUP($A79,'04'!$A$10:$AB$90,6,0)+VLOOKUP($A79,'05'!$A$10:$AB$90,6,0)+VLOOKUP($A79,'06'!$A$10:$AB$90,6,0)+VLOOKUP($A79,'07'!$A$10:$AB$90,6,0)+VLOOKUP($A79,'08'!$A$10:$AB$90,6,0)+VLOOKUP($A79,'09'!$A$10:$AB$90,6,0)+VLOOKUP($A79,'10'!$A$10:$AB$90,6,0)+VLOOKUP($A79,'11'!$A$10:$AB$90,6,0)+VLOOKUP($A79,'12'!$A$10:$AC$90,6,0)</f>
        <v>124319.36000000003</v>
      </c>
      <c r="G79" s="23">
        <f>+VLOOKUP($A79,'01'!$A$10:$AB$90,7,0)+VLOOKUP($A79,'02'!$A$10:$AB$90,7,0)+VLOOKUP($A79,'03'!$A$10:$AB$90,7,0)+VLOOKUP($A79,'04'!$A$10:$AB$90,7,0)+VLOOKUP($A79,'05'!$A$10:$AB$90,7,0)+VLOOKUP($A79,'06'!$A$10:$AB$90,7,0)+VLOOKUP($A79,'07'!$A$10:$AB$90,7,0)+VLOOKUP($A79,'08'!$A$10:$AB$90,7,0)+VLOOKUP($A79,'09'!$A$10:$AB$90,7,0)+VLOOKUP($A79,'10'!$A$10:$AB$90,7,0)+VLOOKUP($A79,'11'!$A$10:$AB$90,7,0)+VLOOKUP($A79,'12'!$A$10:$AC$90,7,0)</f>
        <v>1246394.7500000005</v>
      </c>
      <c r="H79" s="8">
        <f>+VLOOKUP($A79,'01'!$A$10:$AB$90,8,0)+VLOOKUP($A79,'02'!$A$10:$AB$90,8,0)+VLOOKUP($A79,'03'!$A$10:$AB$90,8,0)+VLOOKUP($A79,'04'!$A$10:$AB$90,8,0)+VLOOKUP($A79,'05'!$A$10:$AB$90,8,0)+VLOOKUP($A79,'06'!$A$10:$AB$90,8,0)+VLOOKUP($A79,'07'!$A$10:$AB$90,8,0)+VLOOKUP($A79,'08'!$A$10:$AB$90,8,0)+VLOOKUP($A79,'09'!$A$10:$AB$90,8,0)+VLOOKUP($A79,'10'!$A$10:$AB$90,8,0)+VLOOKUP($A79,'11'!$A$10:$AB$90,8,0)+VLOOKUP($A79,'12'!$A$10:$AC$90,8,0)</f>
        <v>997116.7699999999</v>
      </c>
      <c r="I79" s="9">
        <f>+VLOOKUP($A79,'01'!$A$10:$AB$90,9,0)+VLOOKUP($A79,'02'!$A$10:$AB$90,9,0)+VLOOKUP($A79,'03'!$A$10:$AB$90,9,0)+VLOOKUP($A79,'04'!$A$10:$AB$90,9,0)+VLOOKUP($A79,'05'!$A$10:$AB$90,9,0)+VLOOKUP($A79,'06'!$A$10:$AB$90,9,0)+VLOOKUP($A79,'07'!$A$10:$AB$90,9,0)+VLOOKUP($A79,'08'!$A$10:$AB$90,9,0)+VLOOKUP($A79,'09'!$A$10:$AB$90,9,0)+VLOOKUP($A79,'10'!$A$10:$AB$90,9,0)+VLOOKUP($A79,'11'!$A$10:$AB$90,9,0)+VLOOKUP($A79,'12'!$A$10:$AB$90,9,0)</f>
        <v>114.2</v>
      </c>
      <c r="J79" s="23">
        <f>+VLOOKUP($A79,'01'!$A$10:$AB$90,10,0)+VLOOKUP($A79,'02'!$A$10:$AB$90,10,0)+VLOOKUP($A79,'03'!$A$10:$AB$90,10,0)+VLOOKUP($A79,'04'!$A$10:$AB$90,10,0)+VLOOKUP($A79,'05'!$A$10:$AB$90,10,0)+VLOOKUP($A79,'06'!$A$10:$AB$90,10,0)+VLOOKUP($A79,'07'!$A$10:$AB$90,10,0)+VLOOKUP($A79,'08'!$A$10:$AB$90,10,0)+VLOOKUP($A79,'09'!$A$10:$AB$90,10,0)+VLOOKUP($A79,'10'!$A$10:$AB$90,10,0)+VLOOKUP($A79,'11'!$A$10:$AB$90,10,0)+VLOOKUP($A79,'12'!$A$10:$AB$90,10,0)</f>
        <v>98143.039999999979</v>
      </c>
      <c r="K79" s="8">
        <f>+VLOOKUP($A79,'01'!$A$10:$AB$90,11,0)+VLOOKUP($A79,'02'!$A$10:$AB$90,11,0)+VLOOKUP($A79,'03'!$A$10:$AB$90,11,0)+VLOOKUP($A79,'04'!$A$10:$AB$90,11,0)+VLOOKUP($A79,'05'!$A$10:$AB$90,11,0)+VLOOKUP($A79,'06'!$A$10:$AB$90,11,0)+VLOOKUP($A79,'07'!$A$10:$AB$90,11,0)+VLOOKUP($A79,'08'!$A$10:$AB$90,11,0)+VLOOKUP($A79,'09'!$A$10:$AB$90,11,0)+VLOOKUP($A79,'10'!$A$10:$AB$90,11,0)+VLOOKUP($A79,'11'!$A$10:$AB$90,11,0)+VLOOKUP($A79,'12'!$A$10:$AB$90,11,0)</f>
        <v>78514.439999999988</v>
      </c>
      <c r="L79" s="23">
        <f>+VLOOKUP($A79,'01'!$A$10:$AB$90,12,0)+VLOOKUP($A79,'02'!$A$10:$AB$90,12,0)+VLOOKUP($A79,'03'!$A$10:$AB$90,12,0)+VLOOKUP($A79,'04'!$A$10:$AB$90,12,0)+VLOOKUP($A79,'05'!$A$10:$AB$90,12,0)+VLOOKUP($A79,'06'!$A$10:$AB$90,12,0)+VLOOKUP($A79,'07'!$A$10:$AB$90,12,0)+VLOOKUP($A79,'08'!$A$10:$AB$90,12,0)+VLOOKUP($A79,'09'!$A$10:$AB$90,12,0)+VLOOKUP($A79,'10'!$A$10:$AB$90,12,0)+VLOOKUP($A79,'11'!$A$10:$AB$90,12,0)+VLOOKUP($A79,'12'!$A$10:$AB$90,12,0)</f>
        <v>310460.23429980001</v>
      </c>
      <c r="M79" s="8">
        <f>+VLOOKUP($A79,'01'!$A$10:$AB$90,13,0)+VLOOKUP($A79,'02'!$A$10:$AB$90,13,0)+VLOOKUP($A79,'03'!$A$10:$AB$90,13,0)+VLOOKUP($A79,'04'!$A$10:$AB$90,13,0)+VLOOKUP($A79,'05'!$A$10:$AB$90,13,0)+VLOOKUP($A79,'06'!$A$10:$AB$90,13,0)+VLOOKUP($A79,'07'!$A$10:$AB$90,13,0)+VLOOKUP($A79,'08'!$A$10:$AB$90,13,0)+VLOOKUP($A79,'09'!$A$10:$AB$90,13,0)+VLOOKUP($A79,'10'!$A$10:$AB$90,13,0)+VLOOKUP($A79,'11'!$A$10:$AB$90,13,0)+VLOOKUP($A79,'12'!$A$10:$AB$90,13,0)</f>
        <v>245263.58509684197</v>
      </c>
      <c r="N79" s="15"/>
      <c r="O79" s="22"/>
      <c r="P79" s="4"/>
    </row>
    <row r="80" spans="1:16" ht="15" customHeight="1" x14ac:dyDescent="0.25">
      <c r="A80" s="7" t="s">
        <v>75</v>
      </c>
      <c r="B80" s="40">
        <v>15.625</v>
      </c>
      <c r="C80" s="23">
        <f>VLOOKUP($A80,'01'!$A$10:$AB$90,3,0)+VLOOKUP($A80,'02'!$A$10:$AB$90,3,0)+VLOOKUP($A80,'03'!$A$10:$AB$90,3,0)+VLOOKUP($A80,'04'!$A$10:$AB$90,3,0)+VLOOKUP($A80,'05'!$A$10:$AB$90,3,0)+VLOOKUP($A80,'06'!$A$10:$AB$90,3,0)+VLOOKUP($A80,'07'!$A$10:$AB$90,3,0)+VLOOKUP($A80,'08'!$A$10:$AB$90,3,0)+VLOOKUP($A80,'09'!$A$10:$AB$90,3,0)+VLOOKUP($A80,'10'!$A$10:$AB$90,3,0)+VLOOKUP($A80,'11'!$A$10:$AB$90,3,0)+VLOOKUP($A80,'12'!$A$10:$AC$90,3,0)</f>
        <v>689480732.23000002</v>
      </c>
      <c r="D80" s="23">
        <f>+VLOOKUP($A80,'01'!$A$10:$AB$90,4,0)+VLOOKUP($A80,'02'!$A$10:$AB$90,4,0)+VLOOKUP($A80,'03'!$A$10:$AB$90,4,0)+VLOOKUP($A80,'04'!$A$10:$AB$90,4,0)+VLOOKUP($A80,'05'!$A$10:$AB$90,4,0)+VLOOKUP($A80,'06'!$A$10:$AB$90,4,0)+VLOOKUP($A80,'07'!$A$10:$AB$90,4,0)+VLOOKUP($A80,'08'!$A$10:$AB$90,4,0)+VLOOKUP($A80,'09'!$A$10:$AB$90,4,0)+VLOOKUP($A80,'10'!$A$10:$AB$90,4,0)+VLOOKUP($A80,'11'!$A$10:$AB$90,4,0)+VLOOKUP($A80,'12'!$A$10:$AC$90,4,0)</f>
        <v>551584586.02999997</v>
      </c>
      <c r="E80" s="23">
        <f>+VLOOKUP($A80,'01'!$A$10:$AB$90,5,0)+VLOOKUP($A80,'02'!$A$10:$AB$90,5,0)+VLOOKUP($A80,'03'!$A$10:$AB$90,5,0)+VLOOKUP($A80,'04'!$A$10:$AB$90,5,0)+VLOOKUP($A80,'05'!$A$10:$AB$90,5,0)+VLOOKUP($A80,'06'!$A$10:$AB$90,5,0)+VLOOKUP($A80,'07'!$A$10:$AB$90,5,0)+VLOOKUP($A80,'08'!$A$10:$AB$90,5,0)+VLOOKUP($A80,'09'!$A$10:$AB$90,5,0)+VLOOKUP($A80,'10'!$A$10:$AB$90,5,0)+VLOOKUP($A80,'11'!$A$10:$AB$90,5,0)+VLOOKUP($A80,'12'!$A$10:$AC$90,5,0)</f>
        <v>7861022.6624999996</v>
      </c>
      <c r="F80" s="23">
        <f>+VLOOKUP($A80,'01'!$A$10:$AB$90,6,0)+VLOOKUP($A80,'02'!$A$10:$AB$90,6,0)+VLOOKUP($A80,'03'!$A$10:$AB$90,6,0)+VLOOKUP($A80,'04'!$A$10:$AB$90,6,0)+VLOOKUP($A80,'05'!$A$10:$AB$90,6,0)+VLOOKUP($A80,'06'!$A$10:$AB$90,6,0)+VLOOKUP($A80,'07'!$A$10:$AB$90,6,0)+VLOOKUP($A80,'08'!$A$10:$AB$90,6,0)+VLOOKUP($A80,'09'!$A$10:$AB$90,6,0)+VLOOKUP($A80,'10'!$A$10:$AB$90,6,0)+VLOOKUP($A80,'11'!$A$10:$AB$90,6,0)+VLOOKUP($A80,'12'!$A$10:$AC$90,6,0)</f>
        <v>6225930.0099999998</v>
      </c>
      <c r="G80" s="23">
        <f>+VLOOKUP($A80,'01'!$A$10:$AB$90,7,0)+VLOOKUP($A80,'02'!$A$10:$AB$90,7,0)+VLOOKUP($A80,'03'!$A$10:$AB$90,7,0)+VLOOKUP($A80,'04'!$A$10:$AB$90,7,0)+VLOOKUP($A80,'05'!$A$10:$AB$90,7,0)+VLOOKUP($A80,'06'!$A$10:$AB$90,7,0)+VLOOKUP($A80,'07'!$A$10:$AB$90,7,0)+VLOOKUP($A80,'08'!$A$10:$AB$90,7,0)+VLOOKUP($A80,'09'!$A$10:$AB$90,7,0)+VLOOKUP($A80,'10'!$A$10:$AB$90,7,0)+VLOOKUP($A80,'11'!$A$10:$AB$90,7,0)+VLOOKUP($A80,'12'!$A$10:$AC$90,7,0)</f>
        <v>59120788.929999992</v>
      </c>
      <c r="H80" s="8">
        <f>+VLOOKUP($A80,'01'!$A$10:$AB$90,8,0)+VLOOKUP($A80,'02'!$A$10:$AB$90,8,0)+VLOOKUP($A80,'03'!$A$10:$AB$90,8,0)+VLOOKUP($A80,'04'!$A$10:$AB$90,8,0)+VLOOKUP($A80,'05'!$A$10:$AB$90,8,0)+VLOOKUP($A80,'06'!$A$10:$AB$90,8,0)+VLOOKUP($A80,'07'!$A$10:$AB$90,8,0)+VLOOKUP($A80,'08'!$A$10:$AB$90,8,0)+VLOOKUP($A80,'09'!$A$10:$AB$90,8,0)+VLOOKUP($A80,'10'!$A$10:$AB$90,8,0)+VLOOKUP($A80,'11'!$A$10:$AB$90,8,0)+VLOOKUP($A80,'12'!$A$10:$AC$90,8,0)</f>
        <v>47296632.149999999</v>
      </c>
      <c r="I80" s="9">
        <f>+VLOOKUP($A80,'01'!$A$10:$AB$90,9,0)+VLOOKUP($A80,'02'!$A$10:$AB$90,9,0)+VLOOKUP($A80,'03'!$A$10:$AB$90,9,0)+VLOOKUP($A80,'04'!$A$10:$AB$90,9,0)+VLOOKUP($A80,'05'!$A$10:$AB$90,9,0)+VLOOKUP($A80,'06'!$A$10:$AB$90,9,0)+VLOOKUP($A80,'07'!$A$10:$AB$90,9,0)+VLOOKUP($A80,'08'!$A$10:$AB$90,9,0)+VLOOKUP($A80,'09'!$A$10:$AB$90,9,0)+VLOOKUP($A80,'10'!$A$10:$AB$90,9,0)+VLOOKUP($A80,'11'!$A$10:$AB$90,9,0)+VLOOKUP($A80,'12'!$A$10:$AB$90,9,0)</f>
        <v>2087.1</v>
      </c>
      <c r="J80" s="23">
        <f>+VLOOKUP($A80,'01'!$A$10:$AB$90,10,0)+VLOOKUP($A80,'02'!$A$10:$AB$90,10,0)+VLOOKUP($A80,'03'!$A$10:$AB$90,10,0)+VLOOKUP($A80,'04'!$A$10:$AB$90,10,0)+VLOOKUP($A80,'05'!$A$10:$AB$90,10,0)+VLOOKUP($A80,'06'!$A$10:$AB$90,10,0)+VLOOKUP($A80,'07'!$A$10:$AB$90,10,0)+VLOOKUP($A80,'08'!$A$10:$AB$90,10,0)+VLOOKUP($A80,'09'!$A$10:$AB$90,10,0)+VLOOKUP($A80,'10'!$A$10:$AB$90,10,0)+VLOOKUP($A80,'11'!$A$10:$AB$90,10,0)+VLOOKUP($A80,'12'!$A$10:$AB$90,10,0)</f>
        <v>4915015.63</v>
      </c>
      <c r="K80" s="8">
        <f>+VLOOKUP($A80,'01'!$A$10:$AB$90,11,0)+VLOOKUP($A80,'02'!$A$10:$AB$90,11,0)+VLOOKUP($A80,'03'!$A$10:$AB$90,11,0)+VLOOKUP($A80,'04'!$A$10:$AB$90,11,0)+VLOOKUP($A80,'05'!$A$10:$AB$90,11,0)+VLOOKUP($A80,'06'!$A$10:$AB$90,11,0)+VLOOKUP($A80,'07'!$A$10:$AB$90,11,0)+VLOOKUP($A80,'08'!$A$10:$AB$90,11,0)+VLOOKUP($A80,'09'!$A$10:$AB$90,11,0)+VLOOKUP($A80,'10'!$A$10:$AB$90,11,0)+VLOOKUP($A80,'11'!$A$10:$AB$90,11,0)+VLOOKUP($A80,'12'!$A$10:$AB$90,11,0)</f>
        <v>3932012.5100000002</v>
      </c>
      <c r="L80" s="23">
        <f>+VLOOKUP($A80,'01'!$A$10:$AB$90,12,0)+VLOOKUP($A80,'02'!$A$10:$AB$90,12,0)+VLOOKUP($A80,'03'!$A$10:$AB$90,12,0)+VLOOKUP($A80,'04'!$A$10:$AB$90,12,0)+VLOOKUP($A80,'05'!$A$10:$AB$90,12,0)+VLOOKUP($A80,'06'!$A$10:$AB$90,12,0)+VLOOKUP($A80,'07'!$A$10:$AB$90,12,0)+VLOOKUP($A80,'08'!$A$10:$AB$90,12,0)+VLOOKUP($A80,'09'!$A$10:$AB$90,12,0)+VLOOKUP($A80,'10'!$A$10:$AB$90,12,0)+VLOOKUP($A80,'11'!$A$10:$AB$90,12,0)+VLOOKUP($A80,'12'!$A$10:$AB$90,12,0)</f>
        <v>15547888.336328125</v>
      </c>
      <c r="M80" s="8">
        <f>+VLOOKUP($A80,'01'!$A$10:$AB$90,13,0)+VLOOKUP($A80,'02'!$A$10:$AB$90,13,0)+VLOOKUP($A80,'03'!$A$10:$AB$90,13,0)+VLOOKUP($A80,'04'!$A$10:$AB$90,13,0)+VLOOKUP($A80,'05'!$A$10:$AB$90,13,0)+VLOOKUP($A80,'06'!$A$10:$AB$90,13,0)+VLOOKUP($A80,'07'!$A$10:$AB$90,13,0)+VLOOKUP($A80,'08'!$A$10:$AB$90,13,0)+VLOOKUP($A80,'09'!$A$10:$AB$90,13,0)+VLOOKUP($A80,'10'!$A$10:$AB$90,13,0)+VLOOKUP($A80,'11'!$A$10:$AB$90,13,0)+VLOOKUP($A80,'12'!$A$10:$AB$90,13,0)</f>
        <v>12282831.785699219</v>
      </c>
      <c r="N80" s="15"/>
      <c r="O80" s="22"/>
      <c r="P80" s="4"/>
    </row>
    <row r="81" spans="1:16" ht="15" customHeight="1" x14ac:dyDescent="0.25">
      <c r="A81" s="7" t="s">
        <v>76</v>
      </c>
      <c r="B81" s="40">
        <v>0.72199999999999998</v>
      </c>
      <c r="C81" s="23">
        <f>VLOOKUP($A81,'01'!$A$10:$AB$90,3,0)+VLOOKUP($A81,'02'!$A$10:$AB$90,3,0)+VLOOKUP($A81,'03'!$A$10:$AB$90,3,0)+VLOOKUP($A81,'04'!$A$10:$AB$90,3,0)+VLOOKUP($A81,'05'!$A$10:$AB$90,3,0)+VLOOKUP($A81,'06'!$A$10:$AB$90,3,0)+VLOOKUP($A81,'07'!$A$10:$AB$90,3,0)+VLOOKUP($A81,'08'!$A$10:$AB$90,3,0)+VLOOKUP($A81,'09'!$A$10:$AB$90,3,0)+VLOOKUP($A81,'10'!$A$10:$AB$90,3,0)+VLOOKUP($A81,'11'!$A$10:$AB$90,3,0)+VLOOKUP($A81,'12'!$A$10:$AC$90,3,0)</f>
        <v>31861834.950000003</v>
      </c>
      <c r="D81" s="23">
        <f>+VLOOKUP($A81,'01'!$A$10:$AB$90,4,0)+VLOOKUP($A81,'02'!$A$10:$AB$90,4,0)+VLOOKUP($A81,'03'!$A$10:$AB$90,4,0)+VLOOKUP($A81,'04'!$A$10:$AB$90,4,0)+VLOOKUP($A81,'05'!$A$10:$AB$90,4,0)+VLOOKUP($A81,'06'!$A$10:$AB$90,4,0)+VLOOKUP($A81,'07'!$A$10:$AB$90,4,0)+VLOOKUP($A81,'08'!$A$10:$AB$90,4,0)+VLOOKUP($A81,'09'!$A$10:$AB$90,4,0)+VLOOKUP($A81,'10'!$A$10:$AB$90,4,0)+VLOOKUP($A81,'11'!$A$10:$AB$90,4,0)+VLOOKUP($A81,'12'!$A$10:$AC$90,4,0)</f>
        <v>25489467.949999996</v>
      </c>
      <c r="E81" s="23">
        <f>+VLOOKUP($A81,'01'!$A$10:$AB$90,5,0)+VLOOKUP($A81,'02'!$A$10:$AB$90,5,0)+VLOOKUP($A81,'03'!$A$10:$AB$90,5,0)+VLOOKUP($A81,'04'!$A$10:$AB$90,5,0)+VLOOKUP($A81,'05'!$A$10:$AB$90,5,0)+VLOOKUP($A81,'06'!$A$10:$AB$90,5,0)+VLOOKUP($A81,'07'!$A$10:$AB$90,5,0)+VLOOKUP($A81,'08'!$A$10:$AB$90,5,0)+VLOOKUP($A81,'09'!$A$10:$AB$90,5,0)+VLOOKUP($A81,'10'!$A$10:$AB$90,5,0)+VLOOKUP($A81,'11'!$A$10:$AB$90,5,0)+VLOOKUP($A81,'12'!$A$10:$AC$90,5,0)</f>
        <v>363242.13518879999</v>
      </c>
      <c r="F81" s="23">
        <f>+VLOOKUP($A81,'01'!$A$10:$AB$90,6,0)+VLOOKUP($A81,'02'!$A$10:$AB$90,6,0)+VLOOKUP($A81,'03'!$A$10:$AB$90,6,0)+VLOOKUP($A81,'04'!$A$10:$AB$90,6,0)+VLOOKUP($A81,'05'!$A$10:$AB$90,6,0)+VLOOKUP($A81,'06'!$A$10:$AB$90,6,0)+VLOOKUP($A81,'07'!$A$10:$AB$90,6,0)+VLOOKUP($A81,'08'!$A$10:$AB$90,6,0)+VLOOKUP($A81,'09'!$A$10:$AB$90,6,0)+VLOOKUP($A81,'10'!$A$10:$AB$90,6,0)+VLOOKUP($A81,'11'!$A$10:$AB$90,6,0)+VLOOKUP($A81,'12'!$A$10:$AC$90,6,0)</f>
        <v>287687.76</v>
      </c>
      <c r="G81" s="23">
        <f>+VLOOKUP($A81,'01'!$A$10:$AB$90,7,0)+VLOOKUP($A81,'02'!$A$10:$AB$90,7,0)+VLOOKUP($A81,'03'!$A$10:$AB$90,7,0)+VLOOKUP($A81,'04'!$A$10:$AB$90,7,0)+VLOOKUP($A81,'05'!$A$10:$AB$90,7,0)+VLOOKUP($A81,'06'!$A$10:$AB$90,7,0)+VLOOKUP($A81,'07'!$A$10:$AB$90,7,0)+VLOOKUP($A81,'08'!$A$10:$AB$90,7,0)+VLOOKUP($A81,'09'!$A$10:$AB$90,7,0)+VLOOKUP($A81,'10'!$A$10:$AB$90,7,0)+VLOOKUP($A81,'11'!$A$10:$AB$90,7,0)+VLOOKUP($A81,'12'!$A$10:$AC$90,7,0)</f>
        <v>2218510.3099999996</v>
      </c>
      <c r="H81" s="8">
        <f>+VLOOKUP($A81,'01'!$A$10:$AB$90,8,0)+VLOOKUP($A81,'02'!$A$10:$AB$90,8,0)+VLOOKUP($A81,'03'!$A$10:$AB$90,8,0)+VLOOKUP($A81,'04'!$A$10:$AB$90,8,0)+VLOOKUP($A81,'05'!$A$10:$AB$90,8,0)+VLOOKUP($A81,'06'!$A$10:$AB$90,8,0)+VLOOKUP($A81,'07'!$A$10:$AB$90,8,0)+VLOOKUP($A81,'08'!$A$10:$AB$90,8,0)+VLOOKUP($A81,'09'!$A$10:$AB$90,8,0)+VLOOKUP($A81,'10'!$A$10:$AB$90,8,0)+VLOOKUP($A81,'11'!$A$10:$AB$90,8,0)+VLOOKUP($A81,'12'!$A$10:$AC$90,8,0)</f>
        <v>1774809.2200000002</v>
      </c>
      <c r="I81" s="9">
        <f>+VLOOKUP($A81,'01'!$A$10:$AB$90,9,0)+VLOOKUP($A81,'02'!$A$10:$AB$90,9,0)+VLOOKUP($A81,'03'!$A$10:$AB$90,9,0)+VLOOKUP($A81,'04'!$A$10:$AB$90,9,0)+VLOOKUP($A81,'05'!$A$10:$AB$90,9,0)+VLOOKUP($A81,'06'!$A$10:$AB$90,9,0)+VLOOKUP($A81,'07'!$A$10:$AB$90,9,0)+VLOOKUP($A81,'08'!$A$10:$AB$90,9,0)+VLOOKUP($A81,'09'!$A$10:$AB$90,9,0)+VLOOKUP($A81,'10'!$A$10:$AB$90,9,0)+VLOOKUP($A81,'11'!$A$10:$AB$90,9,0)+VLOOKUP($A81,'12'!$A$10:$AB$90,9,0)</f>
        <v>246.69</v>
      </c>
      <c r="J81" s="23">
        <f>+VLOOKUP($A81,'01'!$A$10:$AB$90,10,0)+VLOOKUP($A81,'02'!$A$10:$AB$90,10,0)+VLOOKUP($A81,'03'!$A$10:$AB$90,10,0)+VLOOKUP($A81,'04'!$A$10:$AB$90,10,0)+VLOOKUP($A81,'05'!$A$10:$AB$90,10,0)+VLOOKUP($A81,'06'!$A$10:$AB$90,10,0)+VLOOKUP($A81,'07'!$A$10:$AB$90,10,0)+VLOOKUP($A81,'08'!$A$10:$AB$90,10,0)+VLOOKUP($A81,'09'!$A$10:$AB$90,10,0)+VLOOKUP($A81,'10'!$A$10:$AB$90,10,0)+VLOOKUP($A81,'11'!$A$10:$AB$90,10,0)+VLOOKUP($A81,'12'!$A$10:$AB$90,10,0)</f>
        <v>227113.03999999995</v>
      </c>
      <c r="K81" s="8">
        <f>+VLOOKUP($A81,'01'!$A$10:$AB$90,11,0)+VLOOKUP($A81,'02'!$A$10:$AB$90,11,0)+VLOOKUP($A81,'03'!$A$10:$AB$90,11,0)+VLOOKUP($A81,'04'!$A$10:$AB$90,11,0)+VLOOKUP($A81,'05'!$A$10:$AB$90,11,0)+VLOOKUP($A81,'06'!$A$10:$AB$90,11,0)+VLOOKUP($A81,'07'!$A$10:$AB$90,11,0)+VLOOKUP($A81,'08'!$A$10:$AB$90,11,0)+VLOOKUP($A81,'09'!$A$10:$AB$90,11,0)+VLOOKUP($A81,'10'!$A$10:$AB$90,11,0)+VLOOKUP($A81,'11'!$A$10:$AB$90,11,0)+VLOOKUP($A81,'12'!$A$10:$AB$90,11,0)</f>
        <v>181690.42000000004</v>
      </c>
      <c r="L81" s="23">
        <f>+VLOOKUP($A81,'01'!$A$10:$AB$90,12,0)+VLOOKUP($A81,'02'!$A$10:$AB$90,12,0)+VLOOKUP($A81,'03'!$A$10:$AB$90,12,0)+VLOOKUP($A81,'04'!$A$10:$AB$90,12,0)+VLOOKUP($A81,'05'!$A$10:$AB$90,12,0)+VLOOKUP($A81,'06'!$A$10:$AB$90,12,0)+VLOOKUP($A81,'07'!$A$10:$AB$90,12,0)+VLOOKUP($A81,'08'!$A$10:$AB$90,12,0)+VLOOKUP($A81,'09'!$A$10:$AB$90,12,0)+VLOOKUP($A81,'10'!$A$10:$AB$90,12,0)+VLOOKUP($A81,'11'!$A$10:$AB$90,12,0)+VLOOKUP($A81,'12'!$A$10:$AB$90,12,0)</f>
        <v>718436.82424504997</v>
      </c>
      <c r="M81" s="8">
        <f>+VLOOKUP($A81,'01'!$A$10:$AB$90,13,0)+VLOOKUP($A81,'02'!$A$10:$AB$90,13,0)+VLOOKUP($A81,'03'!$A$10:$AB$90,13,0)+VLOOKUP($A81,'04'!$A$10:$AB$90,13,0)+VLOOKUP($A81,'05'!$A$10:$AB$90,13,0)+VLOOKUP($A81,'06'!$A$10:$AB$90,13,0)+VLOOKUP($A81,'07'!$A$10:$AB$90,13,0)+VLOOKUP($A81,'08'!$A$10:$AB$90,13,0)+VLOOKUP($A81,'09'!$A$10:$AB$90,13,0)+VLOOKUP($A81,'10'!$A$10:$AB$90,13,0)+VLOOKUP($A81,'11'!$A$10:$AB$90,13,0)+VLOOKUP($A81,'12'!$A$10:$AB$90,13,0)</f>
        <v>567565.09115358943</v>
      </c>
      <c r="N81" s="15"/>
      <c r="O81" s="22"/>
      <c r="P81" s="4"/>
    </row>
    <row r="82" spans="1:16" ht="15" customHeight="1" x14ac:dyDescent="0.25">
      <c r="A82" s="7" t="s">
        <v>77</v>
      </c>
      <c r="B82" s="40">
        <v>0.49099999999999999</v>
      </c>
      <c r="C82" s="23">
        <f>VLOOKUP($A82,'01'!$A$10:$AB$90,3,0)+VLOOKUP($A82,'02'!$A$10:$AB$90,3,0)+VLOOKUP($A82,'03'!$A$10:$AB$90,3,0)+VLOOKUP($A82,'04'!$A$10:$AB$90,3,0)+VLOOKUP($A82,'05'!$A$10:$AB$90,3,0)+VLOOKUP($A82,'06'!$A$10:$AB$90,3,0)+VLOOKUP($A82,'07'!$A$10:$AB$90,3,0)+VLOOKUP($A82,'08'!$A$10:$AB$90,3,0)+VLOOKUP($A82,'09'!$A$10:$AB$90,3,0)+VLOOKUP($A82,'10'!$A$10:$AB$90,3,0)+VLOOKUP($A82,'11'!$A$10:$AB$90,3,0)+VLOOKUP($A82,'12'!$A$10:$AC$90,3,0)</f>
        <v>21668054.369999997</v>
      </c>
      <c r="D82" s="23">
        <f>+VLOOKUP($A82,'01'!$A$10:$AB$90,4,0)+VLOOKUP($A82,'02'!$A$10:$AB$90,4,0)+VLOOKUP($A82,'03'!$A$10:$AB$90,4,0)+VLOOKUP($A82,'04'!$A$10:$AB$90,4,0)+VLOOKUP($A82,'05'!$A$10:$AB$90,4,0)+VLOOKUP($A82,'06'!$A$10:$AB$90,4,0)+VLOOKUP($A82,'07'!$A$10:$AB$90,4,0)+VLOOKUP($A82,'08'!$A$10:$AB$90,4,0)+VLOOKUP($A82,'09'!$A$10:$AB$90,4,0)+VLOOKUP($A82,'10'!$A$10:$AB$90,4,0)+VLOOKUP($A82,'11'!$A$10:$AB$90,4,0)+VLOOKUP($A82,'12'!$A$10:$AC$90,4,0)</f>
        <v>17334443.52</v>
      </c>
      <c r="E82" s="23">
        <f>+VLOOKUP($A82,'01'!$A$10:$AB$90,5,0)+VLOOKUP($A82,'02'!$A$10:$AB$90,5,0)+VLOOKUP($A82,'03'!$A$10:$AB$90,5,0)+VLOOKUP($A82,'04'!$A$10:$AB$90,5,0)+VLOOKUP($A82,'05'!$A$10:$AB$90,5,0)+VLOOKUP($A82,'06'!$A$10:$AB$90,5,0)+VLOOKUP($A82,'07'!$A$10:$AB$90,5,0)+VLOOKUP($A82,'08'!$A$10:$AB$90,5,0)+VLOOKUP($A82,'09'!$A$10:$AB$90,5,0)+VLOOKUP($A82,'10'!$A$10:$AB$90,5,0)+VLOOKUP($A82,'11'!$A$10:$AB$90,5,0)+VLOOKUP($A82,'12'!$A$10:$AC$90,5,0)</f>
        <v>247024.77614640002</v>
      </c>
      <c r="F82" s="23">
        <f>+VLOOKUP($A82,'01'!$A$10:$AB$90,6,0)+VLOOKUP($A82,'02'!$A$10:$AB$90,6,0)+VLOOKUP($A82,'03'!$A$10:$AB$90,6,0)+VLOOKUP($A82,'04'!$A$10:$AB$90,6,0)+VLOOKUP($A82,'05'!$A$10:$AB$90,6,0)+VLOOKUP($A82,'06'!$A$10:$AB$90,6,0)+VLOOKUP($A82,'07'!$A$10:$AB$90,6,0)+VLOOKUP($A82,'08'!$A$10:$AB$90,6,0)+VLOOKUP($A82,'09'!$A$10:$AB$90,6,0)+VLOOKUP($A82,'10'!$A$10:$AB$90,6,0)+VLOOKUP($A82,'11'!$A$10:$AB$90,6,0)+VLOOKUP($A82,'12'!$A$10:$AC$90,6,0)</f>
        <v>195643.66999999998</v>
      </c>
      <c r="G82" s="23">
        <f>+VLOOKUP($A82,'01'!$A$10:$AB$90,7,0)+VLOOKUP($A82,'02'!$A$10:$AB$90,7,0)+VLOOKUP($A82,'03'!$A$10:$AB$90,7,0)+VLOOKUP($A82,'04'!$A$10:$AB$90,7,0)+VLOOKUP($A82,'05'!$A$10:$AB$90,7,0)+VLOOKUP($A82,'06'!$A$10:$AB$90,7,0)+VLOOKUP($A82,'07'!$A$10:$AB$90,7,0)+VLOOKUP($A82,'08'!$A$10:$AB$90,7,0)+VLOOKUP($A82,'09'!$A$10:$AB$90,7,0)+VLOOKUP($A82,'10'!$A$10:$AB$90,7,0)+VLOOKUP($A82,'11'!$A$10:$AB$90,7,0)+VLOOKUP($A82,'12'!$A$10:$AC$90,7,0)</f>
        <v>2461311.0900000003</v>
      </c>
      <c r="H82" s="8">
        <f>+VLOOKUP($A82,'01'!$A$10:$AB$90,8,0)+VLOOKUP($A82,'02'!$A$10:$AB$90,8,0)+VLOOKUP($A82,'03'!$A$10:$AB$90,8,0)+VLOOKUP($A82,'04'!$A$10:$AB$90,8,0)+VLOOKUP($A82,'05'!$A$10:$AB$90,8,0)+VLOOKUP($A82,'06'!$A$10:$AB$90,8,0)+VLOOKUP($A82,'07'!$A$10:$AB$90,8,0)+VLOOKUP($A82,'08'!$A$10:$AB$90,8,0)+VLOOKUP($A82,'09'!$A$10:$AB$90,8,0)+VLOOKUP($A82,'10'!$A$10:$AB$90,8,0)+VLOOKUP($A82,'11'!$A$10:$AB$90,8,0)+VLOOKUP($A82,'12'!$A$10:$AC$90,8,0)</f>
        <v>1969049.8300000003</v>
      </c>
      <c r="I82" s="9">
        <f>+VLOOKUP($A82,'01'!$A$10:$AB$90,9,0)+VLOOKUP($A82,'02'!$A$10:$AB$90,9,0)+VLOOKUP($A82,'03'!$A$10:$AB$90,9,0)+VLOOKUP($A82,'04'!$A$10:$AB$90,9,0)+VLOOKUP($A82,'05'!$A$10:$AB$90,9,0)+VLOOKUP($A82,'06'!$A$10:$AB$90,9,0)+VLOOKUP($A82,'07'!$A$10:$AB$90,9,0)+VLOOKUP($A82,'08'!$A$10:$AB$90,9,0)+VLOOKUP($A82,'09'!$A$10:$AB$90,9,0)+VLOOKUP($A82,'10'!$A$10:$AB$90,9,0)+VLOOKUP($A82,'11'!$A$10:$AB$90,9,0)+VLOOKUP($A82,'12'!$A$10:$AB$90,9,0)</f>
        <v>179.95</v>
      </c>
      <c r="J82" s="23">
        <f>+VLOOKUP($A82,'01'!$A$10:$AB$90,10,0)+VLOOKUP($A82,'02'!$A$10:$AB$90,10,0)+VLOOKUP($A82,'03'!$A$10:$AB$90,10,0)+VLOOKUP($A82,'04'!$A$10:$AB$90,10,0)+VLOOKUP($A82,'05'!$A$10:$AB$90,10,0)+VLOOKUP($A82,'06'!$A$10:$AB$90,10,0)+VLOOKUP($A82,'07'!$A$10:$AB$90,10,0)+VLOOKUP($A82,'08'!$A$10:$AB$90,10,0)+VLOOKUP($A82,'09'!$A$10:$AB$90,10,0)+VLOOKUP($A82,'10'!$A$10:$AB$90,10,0)+VLOOKUP($A82,'11'!$A$10:$AB$90,10,0)+VLOOKUP($A82,'12'!$A$10:$AB$90,10,0)</f>
        <v>154449.46000000002</v>
      </c>
      <c r="K82" s="8">
        <f>+VLOOKUP($A82,'01'!$A$10:$AB$90,11,0)+VLOOKUP($A82,'02'!$A$10:$AB$90,11,0)+VLOOKUP($A82,'03'!$A$10:$AB$90,11,0)+VLOOKUP($A82,'04'!$A$10:$AB$90,11,0)+VLOOKUP($A82,'05'!$A$10:$AB$90,11,0)+VLOOKUP($A82,'06'!$A$10:$AB$90,11,0)+VLOOKUP($A82,'07'!$A$10:$AB$90,11,0)+VLOOKUP($A82,'08'!$A$10:$AB$90,11,0)+VLOOKUP($A82,'09'!$A$10:$AB$90,11,0)+VLOOKUP($A82,'10'!$A$10:$AB$90,11,0)+VLOOKUP($A82,'11'!$A$10:$AB$90,11,0)+VLOOKUP($A82,'12'!$A$10:$AB$90,11,0)</f>
        <v>123559.57</v>
      </c>
      <c r="L82" s="23">
        <f>+VLOOKUP($A82,'01'!$A$10:$AB$90,12,0)+VLOOKUP($A82,'02'!$A$10:$AB$90,12,0)+VLOOKUP($A82,'03'!$A$10:$AB$90,12,0)+VLOOKUP($A82,'04'!$A$10:$AB$90,12,0)+VLOOKUP($A82,'05'!$A$10:$AB$90,12,0)+VLOOKUP($A82,'06'!$A$10:$AB$90,12,0)+VLOOKUP($A82,'07'!$A$10:$AB$90,12,0)+VLOOKUP($A82,'08'!$A$10:$AB$90,12,0)+VLOOKUP($A82,'09'!$A$10:$AB$90,12,0)+VLOOKUP($A82,'10'!$A$10:$AB$90,12,0)+VLOOKUP($A82,'11'!$A$10:$AB$90,12,0)+VLOOKUP($A82,'12'!$A$10:$AB$90,12,0)</f>
        <v>488576.843080775</v>
      </c>
      <c r="M82" s="8">
        <f>+VLOOKUP($A82,'01'!$A$10:$AB$90,13,0)+VLOOKUP($A82,'02'!$A$10:$AB$90,13,0)+VLOOKUP($A82,'03'!$A$10:$AB$90,13,0)+VLOOKUP($A82,'04'!$A$10:$AB$90,13,0)+VLOOKUP($A82,'05'!$A$10:$AB$90,13,0)+VLOOKUP($A82,'06'!$A$10:$AB$90,13,0)+VLOOKUP($A82,'07'!$A$10:$AB$90,13,0)+VLOOKUP($A82,'08'!$A$10:$AB$90,13,0)+VLOOKUP($A82,'09'!$A$10:$AB$90,13,0)+VLOOKUP($A82,'10'!$A$10:$AB$90,13,0)+VLOOKUP($A82,'11'!$A$10:$AB$90,13,0)+VLOOKUP($A82,'12'!$A$10:$AB$90,13,0)</f>
        <v>385975.70603381225</v>
      </c>
      <c r="N82" s="15"/>
      <c r="O82" s="22"/>
      <c r="P82" s="4"/>
    </row>
    <row r="83" spans="1:16" ht="15" customHeight="1" x14ac:dyDescent="0.25">
      <c r="A83" s="7" t="s">
        <v>78</v>
      </c>
      <c r="B83" s="40">
        <v>0.68700000000000006</v>
      </c>
      <c r="C83" s="23">
        <f>VLOOKUP($A83,'01'!$A$10:$AB$90,3,0)+VLOOKUP($A83,'02'!$A$10:$AB$90,3,0)+VLOOKUP($A83,'03'!$A$10:$AB$90,3,0)+VLOOKUP($A83,'04'!$A$10:$AB$90,3,0)+VLOOKUP($A83,'05'!$A$10:$AB$90,3,0)+VLOOKUP($A83,'06'!$A$10:$AB$90,3,0)+VLOOKUP($A83,'07'!$A$10:$AB$90,3,0)+VLOOKUP($A83,'08'!$A$10:$AB$90,3,0)+VLOOKUP($A83,'09'!$A$10:$AB$90,3,0)+VLOOKUP($A83,'10'!$A$10:$AB$90,3,0)+VLOOKUP($A83,'11'!$A$10:$AB$90,3,0)+VLOOKUP($A83,'12'!$A$10:$AC$90,3,0)</f>
        <v>30319734.959999997</v>
      </c>
      <c r="D83" s="23">
        <f>+VLOOKUP($A83,'01'!$A$10:$AB$90,4,0)+VLOOKUP($A83,'02'!$A$10:$AB$90,4,0)+VLOOKUP($A83,'03'!$A$10:$AB$90,4,0)+VLOOKUP($A83,'04'!$A$10:$AB$90,4,0)+VLOOKUP($A83,'05'!$A$10:$AB$90,4,0)+VLOOKUP($A83,'06'!$A$10:$AB$90,4,0)+VLOOKUP($A83,'07'!$A$10:$AB$90,4,0)+VLOOKUP($A83,'08'!$A$10:$AB$90,4,0)+VLOOKUP($A83,'09'!$A$10:$AB$90,4,0)+VLOOKUP($A83,'10'!$A$10:$AB$90,4,0)+VLOOKUP($A83,'11'!$A$10:$AB$90,4,0)+VLOOKUP($A83,'12'!$A$10:$AC$90,4,0)</f>
        <v>24255787.970000003</v>
      </c>
      <c r="E83" s="23">
        <f>+VLOOKUP($A83,'01'!$A$10:$AB$90,5,0)+VLOOKUP($A83,'02'!$A$10:$AB$90,5,0)+VLOOKUP($A83,'03'!$A$10:$AB$90,5,0)+VLOOKUP($A83,'04'!$A$10:$AB$90,5,0)+VLOOKUP($A83,'05'!$A$10:$AB$90,5,0)+VLOOKUP($A83,'06'!$A$10:$AB$90,5,0)+VLOOKUP($A83,'07'!$A$10:$AB$90,5,0)+VLOOKUP($A83,'08'!$A$10:$AB$90,5,0)+VLOOKUP($A83,'09'!$A$10:$AB$90,5,0)+VLOOKUP($A83,'10'!$A$10:$AB$90,5,0)+VLOOKUP($A83,'11'!$A$10:$AB$90,5,0)+VLOOKUP($A83,'12'!$A$10:$AC$90,5,0)</f>
        <v>345633.44442479999</v>
      </c>
      <c r="F83" s="23">
        <f>+VLOOKUP($A83,'01'!$A$10:$AB$90,6,0)+VLOOKUP($A83,'02'!$A$10:$AB$90,6,0)+VLOOKUP($A83,'03'!$A$10:$AB$90,6,0)+VLOOKUP($A83,'04'!$A$10:$AB$90,6,0)+VLOOKUP($A83,'05'!$A$10:$AB$90,6,0)+VLOOKUP($A83,'06'!$A$10:$AB$90,6,0)+VLOOKUP($A83,'07'!$A$10:$AB$90,6,0)+VLOOKUP($A83,'08'!$A$10:$AB$90,6,0)+VLOOKUP($A83,'09'!$A$10:$AB$90,6,0)+VLOOKUP($A83,'10'!$A$10:$AB$90,6,0)+VLOOKUP($A83,'11'!$A$10:$AB$90,6,0)+VLOOKUP($A83,'12'!$A$10:$AC$90,6,0)</f>
        <v>273741.71000000002</v>
      </c>
      <c r="G83" s="23">
        <f>+VLOOKUP($A83,'01'!$A$10:$AB$90,7,0)+VLOOKUP($A83,'02'!$A$10:$AB$90,7,0)+VLOOKUP($A83,'03'!$A$10:$AB$90,7,0)+VLOOKUP($A83,'04'!$A$10:$AB$90,7,0)+VLOOKUP($A83,'05'!$A$10:$AB$90,7,0)+VLOOKUP($A83,'06'!$A$10:$AB$90,7,0)+VLOOKUP($A83,'07'!$A$10:$AB$90,7,0)+VLOOKUP($A83,'08'!$A$10:$AB$90,7,0)+VLOOKUP($A83,'09'!$A$10:$AB$90,7,0)+VLOOKUP($A83,'10'!$A$10:$AB$90,7,0)+VLOOKUP($A83,'11'!$A$10:$AB$90,7,0)+VLOOKUP($A83,'12'!$A$10:$AC$90,7,0)</f>
        <v>4750927.2799999993</v>
      </c>
      <c r="H83" s="8">
        <f>+VLOOKUP($A83,'01'!$A$10:$AB$90,8,0)+VLOOKUP($A83,'02'!$A$10:$AB$90,8,0)+VLOOKUP($A83,'03'!$A$10:$AB$90,8,0)+VLOOKUP($A83,'04'!$A$10:$AB$90,8,0)+VLOOKUP($A83,'05'!$A$10:$AB$90,8,0)+VLOOKUP($A83,'06'!$A$10:$AB$90,8,0)+VLOOKUP($A83,'07'!$A$10:$AB$90,8,0)+VLOOKUP($A83,'08'!$A$10:$AB$90,8,0)+VLOOKUP($A83,'09'!$A$10:$AB$90,8,0)+VLOOKUP($A83,'10'!$A$10:$AB$90,8,0)+VLOOKUP($A83,'11'!$A$10:$AB$90,8,0)+VLOOKUP($A83,'12'!$A$10:$AC$90,8,0)</f>
        <v>3800742.83</v>
      </c>
      <c r="I83" s="9">
        <f>+VLOOKUP($A83,'01'!$A$10:$AB$90,9,0)+VLOOKUP($A83,'02'!$A$10:$AB$90,9,0)+VLOOKUP($A83,'03'!$A$10:$AB$90,9,0)+VLOOKUP($A83,'04'!$A$10:$AB$90,9,0)+VLOOKUP($A83,'05'!$A$10:$AB$90,9,0)+VLOOKUP($A83,'06'!$A$10:$AB$90,9,0)+VLOOKUP($A83,'07'!$A$10:$AB$90,9,0)+VLOOKUP($A83,'08'!$A$10:$AB$90,9,0)+VLOOKUP($A83,'09'!$A$10:$AB$90,9,0)+VLOOKUP($A83,'10'!$A$10:$AB$90,9,0)+VLOOKUP($A83,'11'!$A$10:$AB$90,9,0)+VLOOKUP($A83,'12'!$A$10:$AB$90,9,0)</f>
        <v>212.35</v>
      </c>
      <c r="J83" s="23">
        <f>+VLOOKUP($A83,'01'!$A$10:$AB$90,10,0)+VLOOKUP($A83,'02'!$A$10:$AB$90,10,0)+VLOOKUP($A83,'03'!$A$10:$AB$90,10,0)+VLOOKUP($A83,'04'!$A$10:$AB$90,10,0)+VLOOKUP($A83,'05'!$A$10:$AB$90,10,0)+VLOOKUP($A83,'06'!$A$10:$AB$90,10,0)+VLOOKUP($A83,'07'!$A$10:$AB$90,10,0)+VLOOKUP($A83,'08'!$A$10:$AB$90,10,0)+VLOOKUP($A83,'09'!$A$10:$AB$90,10,0)+VLOOKUP($A83,'10'!$A$10:$AB$90,10,0)+VLOOKUP($A83,'11'!$A$10:$AB$90,10,0)+VLOOKUP($A83,'12'!$A$10:$AB$90,10,0)</f>
        <v>216103.42</v>
      </c>
      <c r="K83" s="8">
        <f>+VLOOKUP($A83,'01'!$A$10:$AB$90,11,0)+VLOOKUP($A83,'02'!$A$10:$AB$90,11,0)+VLOOKUP($A83,'03'!$A$10:$AB$90,11,0)+VLOOKUP($A83,'04'!$A$10:$AB$90,11,0)+VLOOKUP($A83,'05'!$A$10:$AB$90,11,0)+VLOOKUP($A83,'06'!$A$10:$AB$90,11,0)+VLOOKUP($A83,'07'!$A$10:$AB$90,11,0)+VLOOKUP($A83,'08'!$A$10:$AB$90,11,0)+VLOOKUP($A83,'09'!$A$10:$AB$90,11,0)+VLOOKUP($A83,'10'!$A$10:$AB$90,11,0)+VLOOKUP($A83,'11'!$A$10:$AB$90,11,0)+VLOOKUP($A83,'12'!$A$10:$AB$90,11,0)</f>
        <v>172882.73</v>
      </c>
      <c r="L83" s="23">
        <f>+VLOOKUP($A83,'01'!$A$10:$AB$90,12,0)+VLOOKUP($A83,'02'!$A$10:$AB$90,12,0)+VLOOKUP($A83,'03'!$A$10:$AB$90,12,0)+VLOOKUP($A83,'04'!$A$10:$AB$90,12,0)+VLOOKUP($A83,'05'!$A$10:$AB$90,12,0)+VLOOKUP($A83,'06'!$A$10:$AB$90,12,0)+VLOOKUP($A83,'07'!$A$10:$AB$90,12,0)+VLOOKUP($A83,'08'!$A$10:$AB$90,12,0)+VLOOKUP($A83,'09'!$A$10:$AB$90,12,0)+VLOOKUP($A83,'10'!$A$10:$AB$90,12,0)+VLOOKUP($A83,'11'!$A$10:$AB$90,12,0)+VLOOKUP($A83,'12'!$A$10:$AB$90,12,0)</f>
        <v>683609.55437167501</v>
      </c>
      <c r="M83" s="8">
        <f>+VLOOKUP($A83,'01'!$A$10:$AB$90,13,0)+VLOOKUP($A83,'02'!$A$10:$AB$90,13,0)+VLOOKUP($A83,'03'!$A$10:$AB$90,13,0)+VLOOKUP($A83,'04'!$A$10:$AB$90,13,0)+VLOOKUP($A83,'05'!$A$10:$AB$90,13,0)+VLOOKUP($A83,'06'!$A$10:$AB$90,13,0)+VLOOKUP($A83,'07'!$A$10:$AB$90,13,0)+VLOOKUP($A83,'08'!$A$10:$AB$90,13,0)+VLOOKUP($A83,'09'!$A$10:$AB$90,13,0)+VLOOKUP($A83,'10'!$A$10:$AB$90,13,0)+VLOOKUP($A83,'11'!$A$10:$AB$90,13,0)+VLOOKUP($A83,'12'!$A$10:$AB$90,13,0)</f>
        <v>540051.54795362323</v>
      </c>
      <c r="N83" s="15"/>
      <c r="O83" s="22"/>
      <c r="P83" s="4"/>
    </row>
    <row r="84" spans="1:16" ht="15" customHeight="1" x14ac:dyDescent="0.25">
      <c r="A84" s="7" t="s">
        <v>79</v>
      </c>
      <c r="B84" s="40">
        <v>2.9870000000000001</v>
      </c>
      <c r="C84" s="23">
        <f>VLOOKUP($A84,'01'!$A$10:$AB$90,3,0)+VLOOKUP($A84,'02'!$A$10:$AB$90,3,0)+VLOOKUP($A84,'03'!$A$10:$AB$90,3,0)+VLOOKUP($A84,'04'!$A$10:$AB$90,3,0)+VLOOKUP($A84,'05'!$A$10:$AB$90,3,0)+VLOOKUP($A84,'06'!$A$10:$AB$90,3,0)+VLOOKUP($A84,'07'!$A$10:$AB$90,3,0)+VLOOKUP($A84,'08'!$A$10:$AB$90,3,0)+VLOOKUP($A84,'09'!$A$10:$AB$90,3,0)+VLOOKUP($A84,'10'!$A$10:$AB$90,3,0)+VLOOKUP($A84,'11'!$A$10:$AB$90,3,0)+VLOOKUP($A84,'12'!$A$10:$AC$90,3,0)</f>
        <v>131816413.34999999</v>
      </c>
      <c r="D84" s="23">
        <f>+VLOOKUP($A84,'01'!$A$10:$AB$90,4,0)+VLOOKUP($A84,'02'!$A$10:$AB$90,4,0)+VLOOKUP($A84,'03'!$A$10:$AB$90,4,0)+VLOOKUP($A84,'04'!$A$10:$AB$90,4,0)+VLOOKUP($A84,'05'!$A$10:$AB$90,4,0)+VLOOKUP($A84,'06'!$A$10:$AB$90,4,0)+VLOOKUP($A84,'07'!$A$10:$AB$90,4,0)+VLOOKUP($A84,'08'!$A$10:$AB$90,4,0)+VLOOKUP($A84,'09'!$A$10:$AB$90,4,0)+VLOOKUP($A84,'10'!$A$10:$AB$90,4,0)+VLOOKUP($A84,'11'!$A$10:$AB$90,4,0)+VLOOKUP($A84,'12'!$A$10:$AC$90,4,0)</f>
        <v>105453130.69999999</v>
      </c>
      <c r="E84" s="23">
        <f>+VLOOKUP($A84,'01'!$A$10:$AB$90,5,0)+VLOOKUP($A84,'02'!$A$10:$AB$90,5,0)+VLOOKUP($A84,'03'!$A$10:$AB$90,5,0)+VLOOKUP($A84,'04'!$A$10:$AB$90,5,0)+VLOOKUP($A84,'05'!$A$10:$AB$90,5,0)+VLOOKUP($A84,'06'!$A$10:$AB$90,5,0)+VLOOKUP($A84,'07'!$A$10:$AB$90,5,0)+VLOOKUP($A84,'08'!$A$10:$AB$90,5,0)+VLOOKUP($A84,'09'!$A$10:$AB$90,5,0)+VLOOKUP($A84,'10'!$A$10:$AB$90,5,0)+VLOOKUP($A84,'11'!$A$10:$AB$90,5,0)+VLOOKUP($A84,'12'!$A$10:$AC$90,5,0)</f>
        <v>1502775.9803447998</v>
      </c>
      <c r="F84" s="23">
        <f>+VLOOKUP($A84,'01'!$A$10:$AB$90,6,0)+VLOOKUP($A84,'02'!$A$10:$AB$90,6,0)+VLOOKUP($A84,'03'!$A$10:$AB$90,6,0)+VLOOKUP($A84,'04'!$A$10:$AB$90,6,0)+VLOOKUP($A84,'05'!$A$10:$AB$90,6,0)+VLOOKUP($A84,'06'!$A$10:$AB$90,6,0)+VLOOKUP($A84,'07'!$A$10:$AB$90,6,0)+VLOOKUP($A84,'08'!$A$10:$AB$90,6,0)+VLOOKUP($A84,'09'!$A$10:$AB$90,6,0)+VLOOKUP($A84,'10'!$A$10:$AB$90,6,0)+VLOOKUP($A84,'11'!$A$10:$AB$90,6,0)+VLOOKUP($A84,'12'!$A$10:$AC$90,6,0)</f>
        <v>1190198.6199999999</v>
      </c>
      <c r="G84" s="23">
        <f>+VLOOKUP($A84,'01'!$A$10:$AB$90,7,0)+VLOOKUP($A84,'02'!$A$10:$AB$90,7,0)+VLOOKUP($A84,'03'!$A$10:$AB$90,7,0)+VLOOKUP($A84,'04'!$A$10:$AB$90,7,0)+VLOOKUP($A84,'05'!$A$10:$AB$90,7,0)+VLOOKUP($A84,'06'!$A$10:$AB$90,7,0)+VLOOKUP($A84,'07'!$A$10:$AB$90,7,0)+VLOOKUP($A84,'08'!$A$10:$AB$90,7,0)+VLOOKUP($A84,'09'!$A$10:$AB$90,7,0)+VLOOKUP($A84,'10'!$A$10:$AB$90,7,0)+VLOOKUP($A84,'11'!$A$10:$AB$90,7,0)+VLOOKUP($A84,'12'!$A$10:$AC$90,7,0)</f>
        <v>8414313.8100000005</v>
      </c>
      <c r="H84" s="8">
        <f>+VLOOKUP($A84,'01'!$A$10:$AB$90,8,0)+VLOOKUP($A84,'02'!$A$10:$AB$90,8,0)+VLOOKUP($A84,'03'!$A$10:$AB$90,8,0)+VLOOKUP($A84,'04'!$A$10:$AB$90,8,0)+VLOOKUP($A84,'05'!$A$10:$AB$90,8,0)+VLOOKUP($A84,'06'!$A$10:$AB$90,8,0)+VLOOKUP($A84,'07'!$A$10:$AB$90,8,0)+VLOOKUP($A84,'08'!$A$10:$AB$90,8,0)+VLOOKUP($A84,'09'!$A$10:$AB$90,8,0)+VLOOKUP($A84,'10'!$A$10:$AB$90,8,0)+VLOOKUP($A84,'11'!$A$10:$AB$90,8,0)+VLOOKUP($A84,'12'!$A$10:$AC$90,8,0)</f>
        <v>6731452.04</v>
      </c>
      <c r="I84" s="9">
        <f>+VLOOKUP($A84,'01'!$A$10:$AB$90,9,0)+VLOOKUP($A84,'02'!$A$10:$AB$90,9,0)+VLOOKUP($A84,'03'!$A$10:$AB$90,9,0)+VLOOKUP($A84,'04'!$A$10:$AB$90,9,0)+VLOOKUP($A84,'05'!$A$10:$AB$90,9,0)+VLOOKUP($A84,'06'!$A$10:$AB$90,9,0)+VLOOKUP($A84,'07'!$A$10:$AB$90,9,0)+VLOOKUP($A84,'08'!$A$10:$AB$90,9,0)+VLOOKUP($A84,'09'!$A$10:$AB$90,9,0)+VLOOKUP($A84,'10'!$A$10:$AB$90,9,0)+VLOOKUP($A84,'11'!$A$10:$AB$90,9,0)+VLOOKUP($A84,'12'!$A$10:$AB$90,9,0)</f>
        <v>490.96</v>
      </c>
      <c r="J84" s="23">
        <f>+VLOOKUP($A84,'01'!$A$10:$AB$90,10,0)+VLOOKUP($A84,'02'!$A$10:$AB$90,10,0)+VLOOKUP($A84,'03'!$A$10:$AB$90,10,0)+VLOOKUP($A84,'04'!$A$10:$AB$90,10,0)+VLOOKUP($A84,'05'!$A$10:$AB$90,10,0)+VLOOKUP($A84,'06'!$A$10:$AB$90,10,0)+VLOOKUP($A84,'07'!$A$10:$AB$90,10,0)+VLOOKUP($A84,'08'!$A$10:$AB$90,10,0)+VLOOKUP($A84,'09'!$A$10:$AB$90,10,0)+VLOOKUP($A84,'10'!$A$10:$AB$90,10,0)+VLOOKUP($A84,'11'!$A$10:$AB$90,10,0)+VLOOKUP($A84,'12'!$A$10:$AB$90,10,0)</f>
        <v>939593.71</v>
      </c>
      <c r="K84" s="8">
        <f>+VLOOKUP($A84,'01'!$A$10:$AB$90,11,0)+VLOOKUP($A84,'02'!$A$10:$AB$90,11,0)+VLOOKUP($A84,'03'!$A$10:$AB$90,11,0)+VLOOKUP($A84,'04'!$A$10:$AB$90,11,0)+VLOOKUP($A84,'05'!$A$10:$AB$90,11,0)+VLOOKUP($A84,'06'!$A$10:$AB$90,11,0)+VLOOKUP($A84,'07'!$A$10:$AB$90,11,0)+VLOOKUP($A84,'08'!$A$10:$AB$90,11,0)+VLOOKUP($A84,'09'!$A$10:$AB$90,11,0)+VLOOKUP($A84,'10'!$A$10:$AB$90,11,0)+VLOOKUP($A84,'11'!$A$10:$AB$90,11,0)+VLOOKUP($A84,'12'!$A$10:$AB$90,11,0)</f>
        <v>751674.99</v>
      </c>
      <c r="L84" s="23">
        <f>+VLOOKUP($A84,'01'!$A$10:$AB$90,12,0)+VLOOKUP($A84,'02'!$A$10:$AB$90,12,0)+VLOOKUP($A84,'03'!$A$10:$AB$90,12,0)+VLOOKUP($A84,'04'!$A$10:$AB$90,12,0)+VLOOKUP($A84,'05'!$A$10:$AB$90,12,0)+VLOOKUP($A84,'06'!$A$10:$AB$90,12,0)+VLOOKUP($A84,'07'!$A$10:$AB$90,12,0)+VLOOKUP($A84,'08'!$A$10:$AB$90,12,0)+VLOOKUP($A84,'09'!$A$10:$AB$90,12,0)+VLOOKUP($A84,'10'!$A$10:$AB$90,12,0)+VLOOKUP($A84,'11'!$A$10:$AB$90,12,0)+VLOOKUP($A84,'12'!$A$10:$AB$90,12,0)</f>
        <v>2972258.717479175</v>
      </c>
      <c r="M84" s="8">
        <f>+VLOOKUP($A84,'01'!$A$10:$AB$90,13,0)+VLOOKUP($A84,'02'!$A$10:$AB$90,13,0)+VLOOKUP($A84,'03'!$A$10:$AB$90,13,0)+VLOOKUP($A84,'04'!$A$10:$AB$90,13,0)+VLOOKUP($A84,'05'!$A$10:$AB$90,13,0)+VLOOKUP($A84,'06'!$A$10:$AB$90,13,0)+VLOOKUP($A84,'07'!$A$10:$AB$90,13,0)+VLOOKUP($A84,'08'!$A$10:$AB$90,13,0)+VLOOKUP($A84,'09'!$A$10:$AB$90,13,0)+VLOOKUP($A84,'10'!$A$10:$AB$90,13,0)+VLOOKUP($A84,'11'!$A$10:$AB$90,13,0)+VLOOKUP($A84,'12'!$A$10:$AB$90,13,0)</f>
        <v>2348084.3868085481</v>
      </c>
      <c r="N84" s="15"/>
      <c r="O84" s="22"/>
      <c r="P84" s="4"/>
    </row>
    <row r="85" spans="1:16" ht="15" customHeight="1" x14ac:dyDescent="0.25">
      <c r="A85" s="7" t="s">
        <v>80</v>
      </c>
      <c r="B85" s="40">
        <v>0.31900000000000001</v>
      </c>
      <c r="C85" s="23">
        <f>VLOOKUP($A85,'01'!$A$10:$AB$90,3,0)+VLOOKUP($A85,'02'!$A$10:$AB$90,3,0)+VLOOKUP($A85,'03'!$A$10:$AB$90,3,0)+VLOOKUP($A85,'04'!$A$10:$AB$90,3,0)+VLOOKUP($A85,'05'!$A$10:$AB$90,3,0)+VLOOKUP($A85,'06'!$A$10:$AB$90,3,0)+VLOOKUP($A85,'07'!$A$10:$AB$90,3,0)+VLOOKUP($A85,'08'!$A$10:$AB$90,3,0)+VLOOKUP($A85,'09'!$A$10:$AB$90,3,0)+VLOOKUP($A85,'10'!$A$10:$AB$90,3,0)+VLOOKUP($A85,'11'!$A$10:$AB$90,3,0)+VLOOKUP($A85,'12'!$A$10:$AC$90,3,0)</f>
        <v>14077769.300000001</v>
      </c>
      <c r="D85" s="23">
        <f>+VLOOKUP($A85,'01'!$A$10:$AB$90,4,0)+VLOOKUP($A85,'02'!$A$10:$AB$90,4,0)+VLOOKUP($A85,'03'!$A$10:$AB$90,4,0)+VLOOKUP($A85,'04'!$A$10:$AB$90,4,0)+VLOOKUP($A85,'05'!$A$10:$AB$90,4,0)+VLOOKUP($A85,'06'!$A$10:$AB$90,4,0)+VLOOKUP($A85,'07'!$A$10:$AB$90,4,0)+VLOOKUP($A85,'08'!$A$10:$AB$90,4,0)+VLOOKUP($A85,'09'!$A$10:$AB$90,4,0)+VLOOKUP($A85,'10'!$A$10:$AB$90,4,0)+VLOOKUP($A85,'11'!$A$10:$AB$90,4,0)+VLOOKUP($A85,'12'!$A$10:$AC$90,4,0)</f>
        <v>11262215.490000002</v>
      </c>
      <c r="E85" s="23">
        <f>+VLOOKUP($A85,'01'!$A$10:$AB$90,5,0)+VLOOKUP($A85,'02'!$A$10:$AB$90,5,0)+VLOOKUP($A85,'03'!$A$10:$AB$90,5,0)+VLOOKUP($A85,'04'!$A$10:$AB$90,5,0)+VLOOKUP($A85,'05'!$A$10:$AB$90,5,0)+VLOOKUP($A85,'06'!$A$10:$AB$90,5,0)+VLOOKUP($A85,'07'!$A$10:$AB$90,5,0)+VLOOKUP($A85,'08'!$A$10:$AB$90,5,0)+VLOOKUP($A85,'09'!$A$10:$AB$90,5,0)+VLOOKUP($A85,'10'!$A$10:$AB$90,5,0)+VLOOKUP($A85,'11'!$A$10:$AB$90,5,0)+VLOOKUP($A85,'12'!$A$10:$AC$90,5,0)</f>
        <v>160490.63867759999</v>
      </c>
      <c r="F85" s="23">
        <f>+VLOOKUP($A85,'01'!$A$10:$AB$90,6,0)+VLOOKUP($A85,'02'!$A$10:$AB$90,6,0)+VLOOKUP($A85,'03'!$A$10:$AB$90,6,0)+VLOOKUP($A85,'04'!$A$10:$AB$90,6,0)+VLOOKUP($A85,'05'!$A$10:$AB$90,6,0)+VLOOKUP($A85,'06'!$A$10:$AB$90,6,0)+VLOOKUP($A85,'07'!$A$10:$AB$90,6,0)+VLOOKUP($A85,'08'!$A$10:$AB$90,6,0)+VLOOKUP($A85,'09'!$A$10:$AB$90,6,0)+VLOOKUP($A85,'10'!$A$10:$AB$90,6,0)+VLOOKUP($A85,'11'!$A$10:$AB$90,6,0)+VLOOKUP($A85,'12'!$A$10:$AC$90,6,0)</f>
        <v>127108.60999999999</v>
      </c>
      <c r="G85" s="23">
        <f>+VLOOKUP($A85,'01'!$A$10:$AB$90,7,0)+VLOOKUP($A85,'02'!$A$10:$AB$90,7,0)+VLOOKUP($A85,'03'!$A$10:$AB$90,7,0)+VLOOKUP($A85,'04'!$A$10:$AB$90,7,0)+VLOOKUP($A85,'05'!$A$10:$AB$90,7,0)+VLOOKUP($A85,'06'!$A$10:$AB$90,7,0)+VLOOKUP($A85,'07'!$A$10:$AB$90,7,0)+VLOOKUP($A85,'08'!$A$10:$AB$90,7,0)+VLOOKUP($A85,'09'!$A$10:$AB$90,7,0)+VLOOKUP($A85,'10'!$A$10:$AB$90,7,0)+VLOOKUP($A85,'11'!$A$10:$AB$90,7,0)+VLOOKUP($A85,'12'!$A$10:$AC$90,7,0)</f>
        <v>966562.54</v>
      </c>
      <c r="H85" s="8">
        <f>+VLOOKUP($A85,'01'!$A$10:$AB$90,8,0)+VLOOKUP($A85,'02'!$A$10:$AB$90,8,0)+VLOOKUP($A85,'03'!$A$10:$AB$90,8,0)+VLOOKUP($A85,'04'!$A$10:$AB$90,8,0)+VLOOKUP($A85,'05'!$A$10:$AB$90,8,0)+VLOOKUP($A85,'06'!$A$10:$AB$90,8,0)+VLOOKUP($A85,'07'!$A$10:$AB$90,8,0)+VLOOKUP($A85,'08'!$A$10:$AB$90,8,0)+VLOOKUP($A85,'09'!$A$10:$AB$90,8,0)+VLOOKUP($A85,'10'!$A$10:$AB$90,8,0)+VLOOKUP($A85,'11'!$A$10:$AB$90,8,0)+VLOOKUP($A85,'12'!$A$10:$AC$90,8,0)</f>
        <v>773250.99</v>
      </c>
      <c r="I85" s="9">
        <f>+VLOOKUP($A85,'01'!$A$10:$AB$90,9,0)+VLOOKUP($A85,'02'!$A$10:$AB$90,9,0)+VLOOKUP($A85,'03'!$A$10:$AB$90,9,0)+VLOOKUP($A85,'04'!$A$10:$AB$90,9,0)+VLOOKUP($A85,'05'!$A$10:$AB$90,9,0)+VLOOKUP($A85,'06'!$A$10:$AB$90,9,0)+VLOOKUP($A85,'07'!$A$10:$AB$90,9,0)+VLOOKUP($A85,'08'!$A$10:$AB$90,9,0)+VLOOKUP($A85,'09'!$A$10:$AB$90,9,0)+VLOOKUP($A85,'10'!$A$10:$AB$90,9,0)+VLOOKUP($A85,'11'!$A$10:$AB$90,9,0)+VLOOKUP($A85,'12'!$A$10:$AB$90,9,0)</f>
        <v>85.13</v>
      </c>
      <c r="J85" s="23">
        <f>+VLOOKUP($A85,'01'!$A$10:$AB$90,10,0)+VLOOKUP($A85,'02'!$A$10:$AB$90,10,0)+VLOOKUP($A85,'03'!$A$10:$AB$90,10,0)+VLOOKUP($A85,'04'!$A$10:$AB$90,10,0)+VLOOKUP($A85,'05'!$A$10:$AB$90,10,0)+VLOOKUP($A85,'06'!$A$10:$AB$90,10,0)+VLOOKUP($A85,'07'!$A$10:$AB$90,10,0)+VLOOKUP($A85,'08'!$A$10:$AB$90,10,0)+VLOOKUP($A85,'09'!$A$10:$AB$90,10,0)+VLOOKUP($A85,'10'!$A$10:$AB$90,10,0)+VLOOKUP($A85,'11'!$A$10:$AB$90,10,0)+VLOOKUP($A85,'12'!$A$10:$AB$90,10,0)</f>
        <v>100344.96999999999</v>
      </c>
      <c r="K85" s="8">
        <f>+VLOOKUP($A85,'01'!$A$10:$AB$90,11,0)+VLOOKUP($A85,'02'!$A$10:$AB$90,11,0)+VLOOKUP($A85,'03'!$A$10:$AB$90,11,0)+VLOOKUP($A85,'04'!$A$10:$AB$90,11,0)+VLOOKUP($A85,'05'!$A$10:$AB$90,11,0)+VLOOKUP($A85,'06'!$A$10:$AB$90,11,0)+VLOOKUP($A85,'07'!$A$10:$AB$90,11,0)+VLOOKUP($A85,'08'!$A$10:$AB$90,11,0)+VLOOKUP($A85,'09'!$A$10:$AB$90,11,0)+VLOOKUP($A85,'10'!$A$10:$AB$90,11,0)+VLOOKUP($A85,'11'!$A$10:$AB$90,11,0)+VLOOKUP($A85,'12'!$A$10:$AB$90,11,0)</f>
        <v>80275.990000000005</v>
      </c>
      <c r="L85" s="23">
        <f>+VLOOKUP($A85,'01'!$A$10:$AB$90,12,0)+VLOOKUP($A85,'02'!$A$10:$AB$90,12,0)+VLOOKUP($A85,'03'!$A$10:$AB$90,12,0)+VLOOKUP($A85,'04'!$A$10:$AB$90,12,0)+VLOOKUP($A85,'05'!$A$10:$AB$90,12,0)+VLOOKUP($A85,'06'!$A$10:$AB$90,12,0)+VLOOKUP($A85,'07'!$A$10:$AB$90,12,0)+VLOOKUP($A85,'08'!$A$10:$AB$90,12,0)+VLOOKUP($A85,'09'!$A$10:$AB$90,12,0)+VLOOKUP($A85,'10'!$A$10:$AB$90,12,0)+VLOOKUP($A85,'11'!$A$10:$AB$90,12,0)+VLOOKUP($A85,'12'!$A$10:$AB$90,12,0)</f>
        <v>317425.68827447499</v>
      </c>
      <c r="M85" s="8">
        <f>+VLOOKUP($A85,'01'!$A$10:$AB$90,13,0)+VLOOKUP($A85,'02'!$A$10:$AB$90,13,0)+VLOOKUP($A85,'03'!$A$10:$AB$90,13,0)+VLOOKUP($A85,'04'!$A$10:$AB$90,13,0)+VLOOKUP($A85,'05'!$A$10:$AB$90,13,0)+VLOOKUP($A85,'06'!$A$10:$AB$90,13,0)+VLOOKUP($A85,'07'!$A$10:$AB$90,13,0)+VLOOKUP($A85,'08'!$A$10:$AB$90,13,0)+VLOOKUP($A85,'09'!$A$10:$AB$90,13,0)+VLOOKUP($A85,'10'!$A$10:$AB$90,13,0)+VLOOKUP($A85,'11'!$A$10:$AB$90,13,0)+VLOOKUP($A85,'12'!$A$10:$AB$90,13,0)</f>
        <v>250766.29373683524</v>
      </c>
      <c r="N85" s="15"/>
      <c r="O85" s="22"/>
      <c r="P85" s="4"/>
    </row>
    <row r="86" spans="1:16" ht="15" customHeight="1" x14ac:dyDescent="0.25">
      <c r="A86" s="7" t="s">
        <v>81</v>
      </c>
      <c r="B86" s="40">
        <v>0.65800000000000003</v>
      </c>
      <c r="C86" s="23">
        <f>VLOOKUP($A86,'01'!$A$10:$AB$90,3,0)+VLOOKUP($A86,'02'!$A$10:$AB$90,3,0)+VLOOKUP($A86,'03'!$A$10:$AB$90,3,0)+VLOOKUP($A86,'04'!$A$10:$AB$90,3,0)+VLOOKUP($A86,'05'!$A$10:$AB$90,3,0)+VLOOKUP($A86,'06'!$A$10:$AB$90,3,0)+VLOOKUP($A86,'07'!$A$10:$AB$90,3,0)+VLOOKUP($A86,'08'!$A$10:$AB$90,3,0)+VLOOKUP($A86,'09'!$A$10:$AB$90,3,0)+VLOOKUP($A86,'10'!$A$10:$AB$90,3,0)+VLOOKUP($A86,'11'!$A$10:$AB$90,3,0)+VLOOKUP($A86,'12'!$A$10:$AC$90,3,0)</f>
        <v>29036309.940000001</v>
      </c>
      <c r="D86" s="23">
        <f>+VLOOKUP($A86,'01'!$A$10:$AB$90,4,0)+VLOOKUP($A86,'02'!$A$10:$AB$90,4,0)+VLOOKUP($A86,'03'!$A$10:$AB$90,4,0)+VLOOKUP($A86,'04'!$A$10:$AB$90,4,0)+VLOOKUP($A86,'05'!$A$10:$AB$90,4,0)+VLOOKUP($A86,'06'!$A$10:$AB$90,4,0)+VLOOKUP($A86,'07'!$A$10:$AB$90,4,0)+VLOOKUP($A86,'08'!$A$10:$AB$90,4,0)+VLOOKUP($A86,'09'!$A$10:$AB$90,4,0)+VLOOKUP($A86,'10'!$A$10:$AB$90,4,0)+VLOOKUP($A86,'11'!$A$10:$AB$90,4,0)+VLOOKUP($A86,'12'!$A$10:$AC$90,4,0)</f>
        <v>23229048.029999997</v>
      </c>
      <c r="E86" s="23">
        <f>+VLOOKUP($A86,'01'!$A$10:$AB$90,5,0)+VLOOKUP($A86,'02'!$A$10:$AB$90,5,0)+VLOOKUP($A86,'03'!$A$10:$AB$90,5,0)+VLOOKUP($A86,'04'!$A$10:$AB$90,5,0)+VLOOKUP($A86,'05'!$A$10:$AB$90,5,0)+VLOOKUP($A86,'06'!$A$10:$AB$90,5,0)+VLOOKUP($A86,'07'!$A$10:$AB$90,5,0)+VLOOKUP($A86,'08'!$A$10:$AB$90,5,0)+VLOOKUP($A86,'09'!$A$10:$AB$90,5,0)+VLOOKUP($A86,'10'!$A$10:$AB$90,5,0)+VLOOKUP($A86,'11'!$A$10:$AB$90,5,0)+VLOOKUP($A86,'12'!$A$10:$AC$90,5,0)</f>
        <v>331043.38636319997</v>
      </c>
      <c r="F86" s="23">
        <f>+VLOOKUP($A86,'01'!$A$10:$AB$90,6,0)+VLOOKUP($A86,'02'!$A$10:$AB$90,6,0)+VLOOKUP($A86,'03'!$A$10:$AB$90,6,0)+VLOOKUP($A86,'04'!$A$10:$AB$90,6,0)+VLOOKUP($A86,'05'!$A$10:$AB$90,6,0)+VLOOKUP($A86,'06'!$A$10:$AB$90,6,0)+VLOOKUP($A86,'07'!$A$10:$AB$90,6,0)+VLOOKUP($A86,'08'!$A$10:$AB$90,6,0)+VLOOKUP($A86,'09'!$A$10:$AB$90,6,0)+VLOOKUP($A86,'10'!$A$10:$AB$90,6,0)+VLOOKUP($A86,'11'!$A$10:$AB$90,6,0)+VLOOKUP($A86,'12'!$A$10:$AC$90,6,0)</f>
        <v>262186.38</v>
      </c>
      <c r="G86" s="23">
        <f>+VLOOKUP($A86,'01'!$A$10:$AB$90,7,0)+VLOOKUP($A86,'02'!$A$10:$AB$90,7,0)+VLOOKUP($A86,'03'!$A$10:$AB$90,7,0)+VLOOKUP($A86,'04'!$A$10:$AB$90,7,0)+VLOOKUP($A86,'05'!$A$10:$AB$90,7,0)+VLOOKUP($A86,'06'!$A$10:$AB$90,7,0)+VLOOKUP($A86,'07'!$A$10:$AB$90,7,0)+VLOOKUP($A86,'08'!$A$10:$AB$90,7,0)+VLOOKUP($A86,'09'!$A$10:$AB$90,7,0)+VLOOKUP($A86,'10'!$A$10:$AB$90,7,0)+VLOOKUP($A86,'11'!$A$10:$AB$90,7,0)+VLOOKUP($A86,'12'!$A$10:$AC$90,7,0)</f>
        <v>2369029.7700000005</v>
      </c>
      <c r="H86" s="8">
        <f>+VLOOKUP($A86,'01'!$A$10:$AB$90,8,0)+VLOOKUP($A86,'02'!$A$10:$AB$90,8,0)+VLOOKUP($A86,'03'!$A$10:$AB$90,8,0)+VLOOKUP($A86,'04'!$A$10:$AB$90,8,0)+VLOOKUP($A86,'05'!$A$10:$AB$90,8,0)+VLOOKUP($A86,'06'!$A$10:$AB$90,8,0)+VLOOKUP($A86,'07'!$A$10:$AB$90,8,0)+VLOOKUP($A86,'08'!$A$10:$AB$90,8,0)+VLOOKUP($A86,'09'!$A$10:$AB$90,8,0)+VLOOKUP($A86,'10'!$A$10:$AB$90,8,0)+VLOOKUP($A86,'11'!$A$10:$AB$90,8,0)+VLOOKUP($A86,'12'!$A$10:$AC$90,8,0)</f>
        <v>1895224.7599999998</v>
      </c>
      <c r="I86" s="9">
        <f>+VLOOKUP($A86,'01'!$A$10:$AB$90,9,0)+VLOOKUP($A86,'02'!$A$10:$AB$90,9,0)+VLOOKUP($A86,'03'!$A$10:$AB$90,9,0)+VLOOKUP($A86,'04'!$A$10:$AB$90,9,0)+VLOOKUP($A86,'05'!$A$10:$AB$90,9,0)+VLOOKUP($A86,'06'!$A$10:$AB$90,9,0)+VLOOKUP($A86,'07'!$A$10:$AB$90,9,0)+VLOOKUP($A86,'08'!$A$10:$AB$90,9,0)+VLOOKUP($A86,'09'!$A$10:$AB$90,9,0)+VLOOKUP($A86,'10'!$A$10:$AB$90,9,0)+VLOOKUP($A86,'11'!$A$10:$AB$90,9,0)+VLOOKUP($A86,'12'!$A$10:$AB$90,9,0)</f>
        <v>137.66</v>
      </c>
      <c r="J86" s="23">
        <f>+VLOOKUP($A86,'01'!$A$10:$AB$90,10,0)+VLOOKUP($A86,'02'!$A$10:$AB$90,10,0)+VLOOKUP($A86,'03'!$A$10:$AB$90,10,0)+VLOOKUP($A86,'04'!$A$10:$AB$90,10,0)+VLOOKUP($A86,'05'!$A$10:$AB$90,10,0)+VLOOKUP($A86,'06'!$A$10:$AB$90,10,0)+VLOOKUP($A86,'07'!$A$10:$AB$90,10,0)+VLOOKUP($A86,'08'!$A$10:$AB$90,10,0)+VLOOKUP($A86,'09'!$A$10:$AB$90,10,0)+VLOOKUP($A86,'10'!$A$10:$AB$90,10,0)+VLOOKUP($A86,'11'!$A$10:$AB$90,10,0)+VLOOKUP($A86,'12'!$A$10:$AB$90,10,0)</f>
        <v>206981.13</v>
      </c>
      <c r="K86" s="8">
        <f>+VLOOKUP($A86,'01'!$A$10:$AB$90,11,0)+VLOOKUP($A86,'02'!$A$10:$AB$90,11,0)+VLOOKUP($A86,'03'!$A$10:$AB$90,11,0)+VLOOKUP($A86,'04'!$A$10:$AB$90,11,0)+VLOOKUP($A86,'05'!$A$10:$AB$90,11,0)+VLOOKUP($A86,'06'!$A$10:$AB$90,11,0)+VLOOKUP($A86,'07'!$A$10:$AB$90,11,0)+VLOOKUP($A86,'08'!$A$10:$AB$90,11,0)+VLOOKUP($A86,'09'!$A$10:$AB$90,11,0)+VLOOKUP($A86,'10'!$A$10:$AB$90,11,0)+VLOOKUP($A86,'11'!$A$10:$AB$90,11,0)+VLOOKUP($A86,'12'!$A$10:$AB$90,11,0)</f>
        <v>165584.92000000001</v>
      </c>
      <c r="L86" s="23">
        <f>+VLOOKUP($A86,'01'!$A$10:$AB$90,12,0)+VLOOKUP($A86,'02'!$A$10:$AB$90,12,0)+VLOOKUP($A86,'03'!$A$10:$AB$90,12,0)+VLOOKUP($A86,'04'!$A$10:$AB$90,12,0)+VLOOKUP($A86,'05'!$A$10:$AB$90,12,0)+VLOOKUP($A86,'06'!$A$10:$AB$90,12,0)+VLOOKUP($A86,'07'!$A$10:$AB$90,12,0)+VLOOKUP($A86,'08'!$A$10:$AB$90,12,0)+VLOOKUP($A86,'09'!$A$10:$AB$90,12,0)+VLOOKUP($A86,'10'!$A$10:$AB$90,12,0)+VLOOKUP($A86,'11'!$A$10:$AB$90,12,0)+VLOOKUP($A86,'12'!$A$10:$AB$90,12,0)</f>
        <v>654752.67361944995</v>
      </c>
      <c r="M86" s="8">
        <f>+VLOOKUP($A86,'01'!$A$10:$AB$90,13,0)+VLOOKUP($A86,'02'!$A$10:$AB$90,13,0)+VLOOKUP($A86,'03'!$A$10:$AB$90,13,0)+VLOOKUP($A86,'04'!$A$10:$AB$90,13,0)+VLOOKUP($A86,'05'!$A$10:$AB$90,13,0)+VLOOKUP($A86,'06'!$A$10:$AB$90,13,0)+VLOOKUP($A86,'07'!$A$10:$AB$90,13,0)+VLOOKUP($A86,'08'!$A$10:$AB$90,13,0)+VLOOKUP($A86,'09'!$A$10:$AB$90,13,0)+VLOOKUP($A86,'10'!$A$10:$AB$90,13,0)+VLOOKUP($A86,'11'!$A$10:$AB$90,13,0)+VLOOKUP($A86,'12'!$A$10:$AB$90,13,0)</f>
        <v>517254.61215936544</v>
      </c>
      <c r="N86" s="15"/>
      <c r="O86" s="22"/>
      <c r="P86" s="4"/>
    </row>
    <row r="87" spans="1:16" ht="15" customHeight="1" x14ac:dyDescent="0.25">
      <c r="A87" s="7" t="s">
        <v>82</v>
      </c>
      <c r="B87" s="40">
        <v>5.056</v>
      </c>
      <c r="C87" s="23">
        <f>VLOOKUP($A87,'01'!$A$10:$AB$90,3,0)+VLOOKUP($A87,'02'!$A$10:$AB$90,3,0)+VLOOKUP($A87,'03'!$A$10:$AB$90,3,0)+VLOOKUP($A87,'04'!$A$10:$AB$90,3,0)+VLOOKUP($A87,'05'!$A$10:$AB$90,3,0)+VLOOKUP($A87,'06'!$A$10:$AB$90,3,0)+VLOOKUP($A87,'07'!$A$10:$AB$90,3,0)+VLOOKUP($A87,'08'!$A$10:$AB$90,3,0)+VLOOKUP($A87,'09'!$A$10:$AB$90,3,0)+VLOOKUP($A87,'10'!$A$10:$AB$90,3,0)+VLOOKUP($A87,'11'!$A$10:$AB$90,3,0)+VLOOKUP($A87,'12'!$A$10:$AC$90,3,0)</f>
        <v>223132348.53</v>
      </c>
      <c r="D87" s="23">
        <f>+VLOOKUP($A87,'01'!$A$10:$AB$90,4,0)+VLOOKUP($A87,'02'!$A$10:$AB$90,4,0)+VLOOKUP($A87,'03'!$A$10:$AB$90,4,0)+VLOOKUP($A87,'04'!$A$10:$AB$90,4,0)+VLOOKUP($A87,'05'!$A$10:$AB$90,4,0)+VLOOKUP($A87,'06'!$A$10:$AB$90,4,0)+VLOOKUP($A87,'07'!$A$10:$AB$90,4,0)+VLOOKUP($A87,'08'!$A$10:$AB$90,4,0)+VLOOKUP($A87,'09'!$A$10:$AB$90,4,0)+VLOOKUP($A87,'10'!$A$10:$AB$90,4,0)+VLOOKUP($A87,'11'!$A$10:$AB$90,4,0)+VLOOKUP($A87,'12'!$A$10:$AC$90,4,0)</f>
        <v>178505878.86000001</v>
      </c>
      <c r="E87" s="23">
        <f>+VLOOKUP($A87,'01'!$A$10:$AB$90,5,0)+VLOOKUP($A87,'02'!$A$10:$AB$90,5,0)+VLOOKUP($A87,'03'!$A$10:$AB$90,5,0)+VLOOKUP($A87,'04'!$A$10:$AB$90,5,0)+VLOOKUP($A87,'05'!$A$10:$AB$90,5,0)+VLOOKUP($A87,'06'!$A$10:$AB$90,5,0)+VLOOKUP($A87,'07'!$A$10:$AB$90,5,0)+VLOOKUP($A87,'08'!$A$10:$AB$90,5,0)+VLOOKUP($A87,'09'!$A$10:$AB$90,5,0)+VLOOKUP($A87,'10'!$A$10:$AB$90,5,0)+VLOOKUP($A87,'11'!$A$10:$AB$90,5,0)+VLOOKUP($A87,'12'!$A$10:$AC$90,5,0)</f>
        <v>2543701.1572224004</v>
      </c>
      <c r="F87" s="23">
        <f>+VLOOKUP($A87,'01'!$A$10:$AB$90,6,0)+VLOOKUP($A87,'02'!$A$10:$AB$90,6,0)+VLOOKUP($A87,'03'!$A$10:$AB$90,6,0)+VLOOKUP($A87,'04'!$A$10:$AB$90,6,0)+VLOOKUP($A87,'05'!$A$10:$AB$90,6,0)+VLOOKUP($A87,'06'!$A$10:$AB$90,6,0)+VLOOKUP($A87,'07'!$A$10:$AB$90,6,0)+VLOOKUP($A87,'08'!$A$10:$AB$90,6,0)+VLOOKUP($A87,'09'!$A$10:$AB$90,6,0)+VLOOKUP($A87,'10'!$A$10:$AB$90,6,0)+VLOOKUP($A87,'11'!$A$10:$AB$90,6,0)+VLOOKUP($A87,'12'!$A$10:$AC$90,6,0)</f>
        <v>2014611.3</v>
      </c>
      <c r="G87" s="23">
        <f>+VLOOKUP($A87,'01'!$A$10:$AB$90,7,0)+VLOOKUP($A87,'02'!$A$10:$AB$90,7,0)+VLOOKUP($A87,'03'!$A$10:$AB$90,7,0)+VLOOKUP($A87,'04'!$A$10:$AB$90,7,0)+VLOOKUP($A87,'05'!$A$10:$AB$90,7,0)+VLOOKUP($A87,'06'!$A$10:$AB$90,7,0)+VLOOKUP($A87,'07'!$A$10:$AB$90,7,0)+VLOOKUP($A87,'08'!$A$10:$AB$90,7,0)+VLOOKUP($A87,'09'!$A$10:$AB$90,7,0)+VLOOKUP($A87,'10'!$A$10:$AB$90,7,0)+VLOOKUP($A87,'11'!$A$10:$AB$90,7,0)+VLOOKUP($A87,'12'!$A$10:$AC$90,7,0)</f>
        <v>72109109.089999989</v>
      </c>
      <c r="H87" s="8">
        <f>+VLOOKUP($A87,'01'!$A$10:$AB$90,8,0)+VLOOKUP($A87,'02'!$A$10:$AB$90,8,0)+VLOOKUP($A87,'03'!$A$10:$AB$90,8,0)+VLOOKUP($A87,'04'!$A$10:$AB$90,8,0)+VLOOKUP($A87,'05'!$A$10:$AB$90,8,0)+VLOOKUP($A87,'06'!$A$10:$AB$90,8,0)+VLOOKUP($A87,'07'!$A$10:$AB$90,8,0)+VLOOKUP($A87,'08'!$A$10:$AB$90,8,0)+VLOOKUP($A87,'09'!$A$10:$AB$90,8,0)+VLOOKUP($A87,'10'!$A$10:$AB$90,8,0)+VLOOKUP($A87,'11'!$A$10:$AB$90,8,0)+VLOOKUP($A87,'12'!$A$10:$AC$90,8,0)</f>
        <v>57687288.309999995</v>
      </c>
      <c r="I87" s="9">
        <f>+VLOOKUP($A87,'01'!$A$10:$AB$90,9,0)+VLOOKUP($A87,'02'!$A$10:$AB$90,9,0)+VLOOKUP($A87,'03'!$A$10:$AB$90,9,0)+VLOOKUP($A87,'04'!$A$10:$AB$90,9,0)+VLOOKUP($A87,'05'!$A$10:$AB$90,9,0)+VLOOKUP($A87,'06'!$A$10:$AB$90,9,0)+VLOOKUP($A87,'07'!$A$10:$AB$90,9,0)+VLOOKUP($A87,'08'!$A$10:$AB$90,9,0)+VLOOKUP($A87,'09'!$A$10:$AB$90,9,0)+VLOOKUP($A87,'10'!$A$10:$AB$90,9,0)+VLOOKUP($A87,'11'!$A$10:$AB$90,9,0)+VLOOKUP($A87,'12'!$A$10:$AB$90,9,0)</f>
        <v>2002.43</v>
      </c>
      <c r="J87" s="23">
        <f>+VLOOKUP($A87,'01'!$A$10:$AB$90,10,0)+VLOOKUP($A87,'02'!$A$10:$AB$90,10,0)+VLOOKUP($A87,'03'!$A$10:$AB$90,10,0)+VLOOKUP($A87,'04'!$A$10:$AB$90,10,0)+VLOOKUP($A87,'05'!$A$10:$AB$90,10,0)+VLOOKUP($A87,'06'!$A$10:$AB$90,10,0)+VLOOKUP($A87,'07'!$A$10:$AB$90,10,0)+VLOOKUP($A87,'08'!$A$10:$AB$90,10,0)+VLOOKUP($A87,'09'!$A$10:$AB$90,10,0)+VLOOKUP($A87,'10'!$A$10:$AB$90,10,0)+VLOOKUP($A87,'11'!$A$10:$AB$90,10,0)+VLOOKUP($A87,'12'!$A$10:$AB$90,10,0)</f>
        <v>1590420.41</v>
      </c>
      <c r="K87" s="8">
        <f>+VLOOKUP($A87,'01'!$A$10:$AB$90,11,0)+VLOOKUP($A87,'02'!$A$10:$AB$90,11,0)+VLOOKUP($A87,'03'!$A$10:$AB$90,11,0)+VLOOKUP($A87,'04'!$A$10:$AB$90,11,0)+VLOOKUP($A87,'05'!$A$10:$AB$90,11,0)+VLOOKUP($A87,'06'!$A$10:$AB$90,11,0)+VLOOKUP($A87,'07'!$A$10:$AB$90,11,0)+VLOOKUP($A87,'08'!$A$10:$AB$90,11,0)+VLOOKUP($A87,'09'!$A$10:$AB$90,11,0)+VLOOKUP($A87,'10'!$A$10:$AB$90,11,0)+VLOOKUP($A87,'11'!$A$10:$AB$90,11,0)+VLOOKUP($A87,'12'!$A$10:$AB$90,11,0)</f>
        <v>1272336.3400000001</v>
      </c>
      <c r="L87" s="23">
        <f>+VLOOKUP($A87,'01'!$A$10:$AB$90,12,0)+VLOOKUP($A87,'02'!$A$10:$AB$90,12,0)+VLOOKUP($A87,'03'!$A$10:$AB$90,12,0)+VLOOKUP($A87,'04'!$A$10:$AB$90,12,0)+VLOOKUP($A87,'05'!$A$10:$AB$90,12,0)+VLOOKUP($A87,'06'!$A$10:$AB$90,12,0)+VLOOKUP($A87,'07'!$A$10:$AB$90,12,0)+VLOOKUP($A87,'08'!$A$10:$AB$90,12,0)+VLOOKUP($A87,'09'!$A$10:$AB$90,12,0)+VLOOKUP($A87,'10'!$A$10:$AB$90,12,0)+VLOOKUP($A87,'11'!$A$10:$AB$90,12,0)+VLOOKUP($A87,'12'!$A$10:$AB$90,12,0)</f>
        <v>5031047.8994223997</v>
      </c>
      <c r="M87" s="8">
        <f>+VLOOKUP($A87,'01'!$A$10:$AB$90,13,0)+VLOOKUP($A87,'02'!$A$10:$AB$90,13,0)+VLOOKUP($A87,'03'!$A$10:$AB$90,13,0)+VLOOKUP($A87,'04'!$A$10:$AB$90,13,0)+VLOOKUP($A87,'05'!$A$10:$AB$90,13,0)+VLOOKUP($A87,'06'!$A$10:$AB$90,13,0)+VLOOKUP($A87,'07'!$A$10:$AB$90,13,0)+VLOOKUP($A87,'08'!$A$10:$AB$90,13,0)+VLOOKUP($A87,'09'!$A$10:$AB$90,13,0)+VLOOKUP($A87,'10'!$A$10:$AB$90,13,0)+VLOOKUP($A87,'11'!$A$10:$AB$90,13,0)+VLOOKUP($A87,'12'!$A$10:$AB$90,13,0)</f>
        <v>3974527.8405436953</v>
      </c>
      <c r="N87" s="15"/>
      <c r="O87" s="22"/>
      <c r="P87" s="4"/>
    </row>
    <row r="88" spans="1:16" ht="15" customHeight="1" x14ac:dyDescent="0.25">
      <c r="A88" s="10" t="s">
        <v>83</v>
      </c>
      <c r="B88" s="40">
        <v>14.782</v>
      </c>
      <c r="C88" s="24">
        <f>VLOOKUP($A88,'01'!$A$10:$AB$90,3,0)+VLOOKUP($A88,'02'!$A$10:$AB$90,3,0)+VLOOKUP($A88,'03'!$A$10:$AB$90,3,0)+VLOOKUP($A88,'04'!$A$10:$AB$90,3,0)+VLOOKUP($A88,'05'!$A$10:$AB$90,3,0)+VLOOKUP($A88,'06'!$A$10:$AB$90,3,0)+VLOOKUP($A88,'07'!$A$10:$AB$90,3,0)+VLOOKUP($A88,'08'!$A$10:$AB$90,3,0)+VLOOKUP($A88,'09'!$A$10:$AB$90,3,0)+VLOOKUP($A88,'10'!$A$10:$AB$90,3,0)+VLOOKUP($A88,'11'!$A$10:$AB$90,3,0)+VLOOKUP($A88,'12'!$A$10:$AC$90,3,0)</f>
        <v>652320628.44000006</v>
      </c>
      <c r="D88" s="24">
        <f>+VLOOKUP($A88,'01'!$A$10:$AB$90,4,0)+VLOOKUP($A88,'02'!$A$10:$AB$90,4,0)+VLOOKUP($A88,'03'!$A$10:$AB$90,4,0)+VLOOKUP($A88,'04'!$A$10:$AB$90,4,0)+VLOOKUP($A88,'05'!$A$10:$AB$90,4,0)+VLOOKUP($A88,'06'!$A$10:$AB$90,4,0)+VLOOKUP($A88,'07'!$A$10:$AB$90,4,0)+VLOOKUP($A88,'08'!$A$10:$AB$90,4,0)+VLOOKUP($A88,'09'!$A$10:$AB$90,4,0)+VLOOKUP($A88,'10'!$A$10:$AB$90,4,0)+VLOOKUP($A88,'11'!$A$10:$AB$90,4,0)+VLOOKUP($A88,'12'!$A$10:$AC$90,4,0)</f>
        <v>521856501.94000006</v>
      </c>
      <c r="E88" s="24">
        <f>+VLOOKUP($A88,'01'!$A$10:$AB$90,5,0)+VLOOKUP($A88,'02'!$A$10:$AB$90,5,0)+VLOOKUP($A88,'03'!$A$10:$AB$90,5,0)+VLOOKUP($A88,'04'!$A$10:$AB$90,5,0)+VLOOKUP($A88,'05'!$A$10:$AB$90,5,0)+VLOOKUP($A88,'06'!$A$10:$AB$90,5,0)+VLOOKUP($A88,'07'!$A$10:$AB$90,5,0)+VLOOKUP($A88,'08'!$A$10:$AB$90,5,0)+VLOOKUP($A88,'09'!$A$10:$AB$90,5,0)+VLOOKUP($A88,'10'!$A$10:$AB$90,5,0)+VLOOKUP($A88,'11'!$A$10:$AB$90,5,0)+VLOOKUP($A88,'12'!$A$10:$AC$90,5,0)</f>
        <v>7436904.7678128006</v>
      </c>
      <c r="F88" s="24">
        <f>+VLOOKUP($A88,'01'!$A$10:$AB$90,6,0)+VLOOKUP($A88,'02'!$A$10:$AB$90,6,0)+VLOOKUP($A88,'03'!$A$10:$AB$90,6,0)+VLOOKUP($A88,'04'!$A$10:$AB$90,6,0)+VLOOKUP($A88,'05'!$A$10:$AB$90,6,0)+VLOOKUP($A88,'06'!$A$10:$AB$90,6,0)+VLOOKUP($A88,'07'!$A$10:$AB$90,6,0)+VLOOKUP($A88,'08'!$A$10:$AB$90,6,0)+VLOOKUP($A88,'09'!$A$10:$AB$90,6,0)+VLOOKUP($A88,'10'!$A$10:$AB$90,6,0)+VLOOKUP($A88,'11'!$A$10:$AB$90,6,0)+VLOOKUP($A88,'12'!$A$10:$AC$90,6,0)</f>
        <v>5890028.6200000001</v>
      </c>
      <c r="G88" s="24">
        <f>+VLOOKUP($A88,'01'!$A$10:$AB$90,7,0)+VLOOKUP($A88,'02'!$A$10:$AB$90,7,0)+VLOOKUP($A88,'03'!$A$10:$AB$90,7,0)+VLOOKUP($A88,'04'!$A$10:$AB$90,7,0)+VLOOKUP($A88,'05'!$A$10:$AB$90,7,0)+VLOOKUP($A88,'06'!$A$10:$AB$90,7,0)+VLOOKUP($A88,'07'!$A$10:$AB$90,7,0)+VLOOKUP($A88,'08'!$A$10:$AB$90,7,0)+VLOOKUP($A88,'09'!$A$10:$AB$90,7,0)+VLOOKUP($A88,'10'!$A$10:$AB$90,7,0)+VLOOKUP($A88,'11'!$A$10:$AB$90,7,0)+VLOOKUP($A88,'12'!$A$10:$AC$90,7,0)</f>
        <v>77678266.859999985</v>
      </c>
      <c r="H88" s="11">
        <f>+VLOOKUP($A88,'01'!$A$10:$AB$90,8,0)+VLOOKUP($A88,'02'!$A$10:$AB$90,8,0)+VLOOKUP($A88,'03'!$A$10:$AB$90,8,0)+VLOOKUP($A88,'04'!$A$10:$AB$90,8,0)+VLOOKUP($A88,'05'!$A$10:$AB$90,8,0)+VLOOKUP($A88,'06'!$A$10:$AB$90,8,0)+VLOOKUP($A88,'07'!$A$10:$AB$90,8,0)+VLOOKUP($A88,'08'!$A$10:$AB$90,8,0)+VLOOKUP($A88,'09'!$A$10:$AB$90,8,0)+VLOOKUP($A88,'10'!$A$10:$AB$90,8,0)+VLOOKUP($A88,'11'!$A$10:$AB$90,8,0)+VLOOKUP($A88,'12'!$A$10:$AC$90,8,0)</f>
        <v>62142614.440000005</v>
      </c>
      <c r="I88" s="12">
        <f>+VLOOKUP($A88,'01'!$A$10:$AB$90,9,0)+VLOOKUP($A88,'02'!$A$10:$AB$90,9,0)+VLOOKUP($A88,'03'!$A$10:$AB$90,9,0)+VLOOKUP($A88,'04'!$A$10:$AB$90,9,0)+VLOOKUP($A88,'05'!$A$10:$AB$90,9,0)+VLOOKUP($A88,'06'!$A$10:$AB$90,9,0)+VLOOKUP($A88,'07'!$A$10:$AB$90,9,0)+VLOOKUP($A88,'08'!$A$10:$AB$90,9,0)+VLOOKUP($A88,'09'!$A$10:$AB$90,9,0)+VLOOKUP($A88,'10'!$A$10:$AB$90,9,0)+VLOOKUP($A88,'11'!$A$10:$AB$90,9,0)+VLOOKUP($A88,'12'!$A$10:$AB$90,9,0)</f>
        <v>2350.62</v>
      </c>
      <c r="J88" s="24">
        <f>+VLOOKUP($A88,'01'!$A$10:$AB$90,10,0)+VLOOKUP($A88,'02'!$A$10:$AB$90,10,0)+VLOOKUP($A88,'03'!$A$10:$AB$90,10,0)+VLOOKUP($A88,'04'!$A$10:$AB$90,10,0)+VLOOKUP($A88,'05'!$A$10:$AB$90,10,0)+VLOOKUP($A88,'06'!$A$10:$AB$90,10,0)+VLOOKUP($A88,'07'!$A$10:$AB$90,10,0)+VLOOKUP($A88,'08'!$A$10:$AB$90,10,0)+VLOOKUP($A88,'09'!$A$10:$AB$90,10,0)+VLOOKUP($A88,'10'!$A$10:$AB$90,10,0)+VLOOKUP($A88,'11'!$A$10:$AB$90,10,0)+VLOOKUP($A88,'12'!$A$10:$AB$90,10,0)</f>
        <v>4649840.66</v>
      </c>
      <c r="K88" s="11">
        <f>+VLOOKUP($A88,'01'!$A$10:$AB$90,11,0)+VLOOKUP($A88,'02'!$A$10:$AB$90,11,0)+VLOOKUP($A88,'03'!$A$10:$AB$90,11,0)+VLOOKUP($A88,'04'!$A$10:$AB$90,11,0)+VLOOKUP($A88,'05'!$A$10:$AB$90,11,0)+VLOOKUP($A88,'06'!$A$10:$AB$90,11,0)+VLOOKUP($A88,'07'!$A$10:$AB$90,11,0)+VLOOKUP($A88,'08'!$A$10:$AB$90,11,0)+VLOOKUP($A88,'09'!$A$10:$AB$90,11,0)+VLOOKUP($A88,'10'!$A$10:$AB$90,11,0)+VLOOKUP($A88,'11'!$A$10:$AB$90,11,0)+VLOOKUP($A88,'12'!$A$10:$AB$90,11,0)</f>
        <v>3719872.44</v>
      </c>
      <c r="L88" s="24">
        <f>+VLOOKUP($A88,'01'!$A$10:$AB$90,12,0)+VLOOKUP($A88,'02'!$A$10:$AB$90,12,0)+VLOOKUP($A88,'03'!$A$10:$AB$90,12,0)+VLOOKUP($A88,'04'!$A$10:$AB$90,12,0)+VLOOKUP($A88,'05'!$A$10:$AB$90,12,0)+VLOOKUP($A88,'06'!$A$10:$AB$90,12,0)+VLOOKUP($A88,'07'!$A$10:$AB$90,12,0)+VLOOKUP($A88,'08'!$A$10:$AB$90,12,0)+VLOOKUP($A88,'09'!$A$10:$AB$90,12,0)+VLOOKUP($A88,'10'!$A$10:$AB$90,12,0)+VLOOKUP($A88,'11'!$A$10:$AB$90,12,0)+VLOOKUP($A88,'12'!$A$10:$AB$90,12,0)</f>
        <v>14709048.66480655</v>
      </c>
      <c r="M88" s="11">
        <f>+VLOOKUP($A88,'01'!$A$10:$AB$90,13,0)+VLOOKUP($A88,'02'!$A$10:$AB$90,13,0)+VLOOKUP($A88,'03'!$A$10:$AB$90,13,0)+VLOOKUP($A88,'04'!$A$10:$AB$90,13,0)+VLOOKUP($A88,'05'!$A$10:$AB$90,13,0)+VLOOKUP($A88,'06'!$A$10:$AB$90,13,0)+VLOOKUP($A88,'07'!$A$10:$AB$90,13,0)+VLOOKUP($A88,'08'!$A$10:$AB$90,13,0)+VLOOKUP($A88,'09'!$A$10:$AB$90,13,0)+VLOOKUP($A88,'10'!$A$10:$AB$90,13,0)+VLOOKUP($A88,'11'!$A$10:$AB$90,13,0)+VLOOKUP($A88,'12'!$A$10:$AB$90,13,0)</f>
        <v>11620148.445197174</v>
      </c>
      <c r="N88" s="15"/>
      <c r="O88" s="22"/>
      <c r="P88" s="4"/>
    </row>
    <row r="89" spans="1:16" ht="17.25" customHeight="1" x14ac:dyDescent="0.25">
      <c r="A89" s="25" t="s">
        <v>0</v>
      </c>
      <c r="B89" s="38">
        <v>1.0000000000000002</v>
      </c>
      <c r="C89" s="26">
        <f>SUM(C11:C88)</f>
        <v>4412996533.6099987</v>
      </c>
      <c r="D89" s="26">
        <f t="shared" ref="D89:M89" si="0">SUM(D11:D88)</f>
        <v>3530397227.8899999</v>
      </c>
      <c r="E89" s="26">
        <f t="shared" si="0"/>
        <v>50310545.039999999</v>
      </c>
      <c r="F89" s="26">
        <f t="shared" si="0"/>
        <v>39845952.009999983</v>
      </c>
      <c r="G89" s="26">
        <f t="shared" si="0"/>
        <v>549583735.47000003</v>
      </c>
      <c r="H89" s="26">
        <f t="shared" si="0"/>
        <v>439667065.55000001</v>
      </c>
      <c r="I89" s="26">
        <f t="shared" si="0"/>
        <v>24750.769999999997</v>
      </c>
      <c r="J89" s="26">
        <f>SUM(J11:J88)</f>
        <v>31456100.010000009</v>
      </c>
      <c r="K89" s="26">
        <f>SUM(K11:K88)</f>
        <v>25164880.049999997</v>
      </c>
      <c r="L89" s="26">
        <f t="shared" si="0"/>
        <v>99506485.352499992</v>
      </c>
      <c r="M89" s="26">
        <f t="shared" si="0"/>
        <v>78610123.428474993</v>
      </c>
      <c r="N89" s="15"/>
      <c r="O89" s="22"/>
    </row>
    <row r="90" spans="1:16" ht="17.25" customHeight="1" x14ac:dyDescent="0.25">
      <c r="A90" s="105" t="s">
        <v>84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4"/>
    </row>
    <row r="91" spans="1:16" ht="17.25" customHeight="1" x14ac:dyDescent="0.25">
      <c r="A91" s="1" t="s">
        <v>87</v>
      </c>
      <c r="B91" s="35"/>
      <c r="C91" s="29"/>
      <c r="D91" s="29"/>
      <c r="E91" s="29"/>
      <c r="F91" s="29"/>
      <c r="G91" s="30"/>
      <c r="H91" s="30"/>
      <c r="I91" s="30"/>
      <c r="J91" s="30"/>
      <c r="K91" s="30"/>
      <c r="L91" s="30"/>
      <c r="M91" s="30"/>
      <c r="N91" s="15"/>
    </row>
    <row r="92" spans="1:16" ht="15" customHeight="1" x14ac:dyDescent="0.25">
      <c r="A92" s="103" t="s">
        <v>96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6"/>
      <c r="N92" s="4"/>
    </row>
    <row r="93" spans="1:16" ht="15" customHeight="1" x14ac:dyDescent="0.25">
      <c r="A93" s="103" t="s">
        <v>99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6" ht="15" customHeight="1" x14ac:dyDescent="0.25">
      <c r="A94" s="103" t="s">
        <v>130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6" ht="15" customHeight="1" x14ac:dyDescent="0.25">
      <c r="A95" s="103" t="s">
        <v>131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6" ht="15" customHeight="1" x14ac:dyDescent="0.25">
      <c r="A96" s="103" t="s">
        <v>101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2"/>
    </row>
    <row r="97" spans="1:16" s="55" customFormat="1" ht="15" customHeight="1" x14ac:dyDescent="0.25">
      <c r="A97" s="104" t="s">
        <v>100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6" ht="15" customHeight="1" x14ac:dyDescent="0.25">
      <c r="A98" s="48"/>
      <c r="B98" s="3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2"/>
    </row>
    <row r="99" spans="1:16" ht="15" customHeight="1" x14ac:dyDescent="0.25">
      <c r="A99" s="91" t="s">
        <v>3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42"/>
      <c r="O99" s="3"/>
      <c r="P99" s="13"/>
    </row>
    <row r="100" spans="1:16" ht="15" customHeight="1" x14ac:dyDescent="0.25">
      <c r="A100" s="91" t="s">
        <v>4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42"/>
      <c r="O100" s="3"/>
      <c r="P100" s="13"/>
    </row>
    <row r="101" spans="1:16" ht="15" customHeight="1" x14ac:dyDescent="0.25">
      <c r="A101" s="91" t="s">
        <v>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42"/>
      <c r="O101" s="3"/>
      <c r="P101" s="13"/>
    </row>
    <row r="102" spans="1:16" ht="15" customHeight="1" x14ac:dyDescent="0.25">
      <c r="A102" s="91" t="str">
        <f>A5</f>
        <v>DISTRIBUIÇÃO DE ICMS, IPI, IPVA e CIDE ÀS PREFEITURAS MUNICIPAIS - 2023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42"/>
    </row>
    <row r="103" spans="1:16" ht="15" customHeight="1" x14ac:dyDescent="0.25">
      <c r="A103" s="91" t="s">
        <v>104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42"/>
    </row>
    <row r="104" spans="1:16" ht="15" customHeight="1" x14ac:dyDescent="0.25">
      <c r="A104" s="2" t="s">
        <v>95</v>
      </c>
      <c r="K104" s="43" t="s">
        <v>91</v>
      </c>
      <c r="M104" s="43" t="s">
        <v>91</v>
      </c>
      <c r="N104" s="42"/>
    </row>
    <row r="105" spans="1:16" ht="24.75" customHeight="1" x14ac:dyDescent="0.2">
      <c r="A105" s="95" t="s">
        <v>6</v>
      </c>
      <c r="B105" s="95" t="s">
        <v>94</v>
      </c>
      <c r="C105" s="97" t="s">
        <v>88</v>
      </c>
      <c r="D105" s="98"/>
      <c r="E105" s="97" t="s">
        <v>89</v>
      </c>
      <c r="F105" s="98"/>
      <c r="G105" s="97" t="s">
        <v>90</v>
      </c>
      <c r="H105" s="98"/>
      <c r="I105" s="95" t="s">
        <v>7</v>
      </c>
      <c r="J105" s="97" t="s">
        <v>97</v>
      </c>
      <c r="K105" s="98"/>
      <c r="L105" s="97" t="s">
        <v>97</v>
      </c>
      <c r="M105" s="98"/>
    </row>
    <row r="106" spans="1:16" ht="15" customHeight="1" x14ac:dyDescent="0.25">
      <c r="A106" s="99"/>
      <c r="B106" s="99"/>
      <c r="C106" s="47" t="s">
        <v>85</v>
      </c>
      <c r="D106" s="47" t="s">
        <v>86</v>
      </c>
      <c r="E106" s="47" t="s">
        <v>85</v>
      </c>
      <c r="F106" s="47" t="s">
        <v>86</v>
      </c>
      <c r="G106" s="47" t="s">
        <v>85</v>
      </c>
      <c r="H106" s="47" t="s">
        <v>86</v>
      </c>
      <c r="I106" s="96"/>
      <c r="J106" s="50" t="s">
        <v>85</v>
      </c>
      <c r="K106" s="50" t="s">
        <v>86</v>
      </c>
      <c r="L106" s="47" t="s">
        <v>85</v>
      </c>
      <c r="M106" s="47" t="s">
        <v>86</v>
      </c>
      <c r="N106" s="1"/>
    </row>
    <row r="107" spans="1:16" ht="15" customHeight="1" x14ac:dyDescent="0.2">
      <c r="A107" s="7" t="s">
        <v>8</v>
      </c>
      <c r="B107" s="39">
        <v>0.76100000000000001</v>
      </c>
      <c r="C107" s="21">
        <v>34677.65</v>
      </c>
      <c r="D107" s="5">
        <v>27742.120000000003</v>
      </c>
      <c r="E107" s="21">
        <v>0</v>
      </c>
      <c r="F107" s="21">
        <v>0</v>
      </c>
      <c r="G107" s="21">
        <v>3421.13</v>
      </c>
      <c r="H107" s="5">
        <v>2736.91</v>
      </c>
      <c r="I107" s="54">
        <v>0</v>
      </c>
      <c r="J107" s="21">
        <v>0</v>
      </c>
      <c r="K107" s="5">
        <v>0</v>
      </c>
      <c r="L107" s="21">
        <v>0</v>
      </c>
      <c r="M107" s="5">
        <v>0</v>
      </c>
      <c r="N107" s="32"/>
    </row>
    <row r="108" spans="1:16" ht="15" customHeight="1" x14ac:dyDescent="0.2">
      <c r="A108" s="7" t="s">
        <v>9</v>
      </c>
      <c r="B108" s="40">
        <v>0.28899999999999998</v>
      </c>
      <c r="C108" s="23">
        <v>13169.300000000001</v>
      </c>
      <c r="D108" s="8">
        <v>10535.439999999999</v>
      </c>
      <c r="E108" s="23">
        <v>0</v>
      </c>
      <c r="F108" s="23">
        <v>0</v>
      </c>
      <c r="G108" s="23">
        <v>4770.6100000000006</v>
      </c>
      <c r="H108" s="8">
        <v>3816.5</v>
      </c>
      <c r="I108" s="53">
        <v>0</v>
      </c>
      <c r="J108" s="23">
        <v>0</v>
      </c>
      <c r="K108" s="8">
        <v>0</v>
      </c>
      <c r="L108" s="23">
        <v>0</v>
      </c>
      <c r="M108" s="8">
        <v>0</v>
      </c>
    </row>
    <row r="109" spans="1:16" ht="15" customHeight="1" x14ac:dyDescent="0.2">
      <c r="A109" s="7" t="s">
        <v>10</v>
      </c>
      <c r="B109" s="40">
        <v>0.40400000000000003</v>
      </c>
      <c r="C109" s="23">
        <v>18409.689999999999</v>
      </c>
      <c r="D109" s="8">
        <v>14727.76</v>
      </c>
      <c r="E109" s="23">
        <v>0</v>
      </c>
      <c r="F109" s="23">
        <v>0</v>
      </c>
      <c r="G109" s="23">
        <v>3675.85</v>
      </c>
      <c r="H109" s="8">
        <v>2940.68</v>
      </c>
      <c r="I109" s="53">
        <v>0</v>
      </c>
      <c r="J109" s="23">
        <v>0</v>
      </c>
      <c r="K109" s="8">
        <v>0</v>
      </c>
      <c r="L109" s="23">
        <v>0</v>
      </c>
      <c r="M109" s="8">
        <v>0</v>
      </c>
    </row>
    <row r="110" spans="1:16" ht="15" customHeight="1" x14ac:dyDescent="0.2">
      <c r="A110" s="7" t="s">
        <v>11</v>
      </c>
      <c r="B110" s="40">
        <v>0.498</v>
      </c>
      <c r="C110" s="23">
        <v>22693.13</v>
      </c>
      <c r="D110" s="8">
        <v>18154.5</v>
      </c>
      <c r="E110" s="23">
        <v>0</v>
      </c>
      <c r="F110" s="23">
        <v>0</v>
      </c>
      <c r="G110" s="23">
        <v>3548.45</v>
      </c>
      <c r="H110" s="8">
        <v>2838.77</v>
      </c>
      <c r="I110" s="53">
        <v>0</v>
      </c>
      <c r="J110" s="23">
        <v>0</v>
      </c>
      <c r="K110" s="8">
        <v>0</v>
      </c>
      <c r="L110" s="23">
        <v>0</v>
      </c>
      <c r="M110" s="8">
        <v>0</v>
      </c>
    </row>
    <row r="111" spans="1:16" ht="15" customHeight="1" x14ac:dyDescent="0.2">
      <c r="A111" s="7" t="s">
        <v>12</v>
      </c>
      <c r="B111" s="40">
        <v>0.46700000000000003</v>
      </c>
      <c r="C111" s="23">
        <v>21280.51</v>
      </c>
      <c r="D111" s="8">
        <v>17024.41</v>
      </c>
      <c r="E111" s="23">
        <v>0</v>
      </c>
      <c r="F111" s="23">
        <v>0</v>
      </c>
      <c r="G111" s="23">
        <v>3082.9599999999996</v>
      </c>
      <c r="H111" s="8">
        <v>2466.38</v>
      </c>
      <c r="I111" s="53">
        <v>0</v>
      </c>
      <c r="J111" s="23">
        <v>0</v>
      </c>
      <c r="K111" s="8">
        <v>0</v>
      </c>
      <c r="L111" s="23">
        <v>0</v>
      </c>
      <c r="M111" s="8">
        <v>0</v>
      </c>
    </row>
    <row r="112" spans="1:16" ht="15" customHeight="1" x14ac:dyDescent="0.2">
      <c r="A112" s="7" t="s">
        <v>13</v>
      </c>
      <c r="B112" s="40">
        <v>0.22600000000000001</v>
      </c>
      <c r="C112" s="23">
        <v>10298.49</v>
      </c>
      <c r="D112" s="8">
        <v>8238.7999999999993</v>
      </c>
      <c r="E112" s="23">
        <v>0</v>
      </c>
      <c r="F112" s="23">
        <v>0</v>
      </c>
      <c r="G112" s="23">
        <v>587.47</v>
      </c>
      <c r="H112" s="8">
        <v>469.98</v>
      </c>
      <c r="I112" s="53">
        <v>0</v>
      </c>
      <c r="J112" s="23">
        <v>0</v>
      </c>
      <c r="K112" s="8">
        <v>0</v>
      </c>
      <c r="L112" s="23">
        <v>0</v>
      </c>
      <c r="M112" s="8">
        <v>0</v>
      </c>
    </row>
    <row r="113" spans="1:17" ht="15" customHeight="1" x14ac:dyDescent="0.2">
      <c r="A113" s="7" t="s">
        <v>14</v>
      </c>
      <c r="B113" s="40">
        <v>3.1480000000000001</v>
      </c>
      <c r="C113" s="23">
        <v>143449.75</v>
      </c>
      <c r="D113" s="8">
        <v>114759.79</v>
      </c>
      <c r="E113" s="23">
        <v>0</v>
      </c>
      <c r="F113" s="23">
        <v>0</v>
      </c>
      <c r="G113" s="23">
        <v>9698.8100000000013</v>
      </c>
      <c r="H113" s="8">
        <v>7759.0599999999995</v>
      </c>
      <c r="I113" s="53">
        <v>0</v>
      </c>
      <c r="J113" s="23">
        <v>0</v>
      </c>
      <c r="K113" s="8">
        <v>0</v>
      </c>
      <c r="L113" s="23">
        <v>0</v>
      </c>
      <c r="M113" s="8">
        <v>0</v>
      </c>
      <c r="O113" s="33"/>
      <c r="P113" s="33"/>
      <c r="Q113" s="22"/>
    </row>
    <row r="114" spans="1:17" ht="15" customHeight="1" x14ac:dyDescent="0.2">
      <c r="A114" s="7" t="s">
        <v>15</v>
      </c>
      <c r="B114" s="40">
        <v>0.185</v>
      </c>
      <c r="C114" s="23">
        <v>8430.17</v>
      </c>
      <c r="D114" s="8">
        <v>6744.13</v>
      </c>
      <c r="E114" s="23">
        <v>0</v>
      </c>
      <c r="F114" s="23">
        <v>0</v>
      </c>
      <c r="G114" s="23">
        <v>2044.91</v>
      </c>
      <c r="H114" s="8">
        <v>1635.93</v>
      </c>
      <c r="I114" s="53">
        <v>0</v>
      </c>
      <c r="J114" s="23">
        <v>0</v>
      </c>
      <c r="K114" s="8">
        <v>0</v>
      </c>
      <c r="L114" s="23">
        <v>0</v>
      </c>
      <c r="M114" s="8">
        <v>0</v>
      </c>
      <c r="O114" s="33"/>
      <c r="P114" s="33"/>
    </row>
    <row r="115" spans="1:17" ht="15" customHeight="1" x14ac:dyDescent="0.2">
      <c r="A115" s="7" t="s">
        <v>16</v>
      </c>
      <c r="B115" s="40">
        <v>2.9220000000000002</v>
      </c>
      <c r="C115" s="23">
        <v>133151.26999999999</v>
      </c>
      <c r="D115" s="8">
        <v>106521.01</v>
      </c>
      <c r="E115" s="23">
        <v>0</v>
      </c>
      <c r="F115" s="23">
        <v>0</v>
      </c>
      <c r="G115" s="23">
        <v>29433.59</v>
      </c>
      <c r="H115" s="8">
        <v>23546.879999999997</v>
      </c>
      <c r="I115" s="53">
        <v>0</v>
      </c>
      <c r="J115" s="23">
        <v>0</v>
      </c>
      <c r="K115" s="8">
        <v>0</v>
      </c>
      <c r="L115" s="23">
        <v>0</v>
      </c>
      <c r="M115" s="8">
        <v>0</v>
      </c>
      <c r="O115" s="33"/>
      <c r="P115" s="33"/>
    </row>
    <row r="116" spans="1:17" ht="15" customHeight="1" x14ac:dyDescent="0.2">
      <c r="A116" s="7" t="s">
        <v>17</v>
      </c>
      <c r="B116" s="40">
        <v>0.35399999999999998</v>
      </c>
      <c r="C116" s="23">
        <v>16131.260000000002</v>
      </c>
      <c r="D116" s="8">
        <v>12905.010000000002</v>
      </c>
      <c r="E116" s="23">
        <v>0</v>
      </c>
      <c r="F116" s="23">
        <v>0</v>
      </c>
      <c r="G116" s="23">
        <v>2162</v>
      </c>
      <c r="H116" s="8">
        <v>1729.6100000000001</v>
      </c>
      <c r="I116" s="53">
        <v>0</v>
      </c>
      <c r="J116" s="23">
        <v>0</v>
      </c>
      <c r="K116" s="8">
        <v>0</v>
      </c>
      <c r="L116" s="23">
        <v>0</v>
      </c>
      <c r="M116" s="8">
        <v>0</v>
      </c>
      <c r="O116" s="33"/>
      <c r="P116" s="33"/>
    </row>
    <row r="117" spans="1:17" ht="15" customHeight="1" x14ac:dyDescent="0.2">
      <c r="A117" s="7" t="s">
        <v>18</v>
      </c>
      <c r="B117" s="40">
        <v>0.60699999999999998</v>
      </c>
      <c r="C117" s="23">
        <v>27660.100000000002</v>
      </c>
      <c r="D117" s="8">
        <v>22128.080000000002</v>
      </c>
      <c r="E117" s="23">
        <v>0</v>
      </c>
      <c r="F117" s="23">
        <v>0</v>
      </c>
      <c r="G117" s="23">
        <v>3165.65</v>
      </c>
      <c r="H117" s="8">
        <v>2532.5300000000002</v>
      </c>
      <c r="I117" s="53">
        <v>0</v>
      </c>
      <c r="J117" s="23">
        <v>0</v>
      </c>
      <c r="K117" s="8">
        <v>0</v>
      </c>
      <c r="L117" s="23">
        <v>0</v>
      </c>
      <c r="M117" s="8">
        <v>0</v>
      </c>
      <c r="O117" s="33"/>
      <c r="P117" s="33"/>
    </row>
    <row r="118" spans="1:17" ht="15" customHeight="1" x14ac:dyDescent="0.2">
      <c r="A118" s="7" t="s">
        <v>19</v>
      </c>
      <c r="B118" s="40">
        <v>1.0289999999999999</v>
      </c>
      <c r="C118" s="23">
        <v>46890.030000000006</v>
      </c>
      <c r="D118" s="8">
        <v>37512.020000000004</v>
      </c>
      <c r="E118" s="23">
        <v>0</v>
      </c>
      <c r="F118" s="23">
        <v>0</v>
      </c>
      <c r="G118" s="23">
        <v>15464.16</v>
      </c>
      <c r="H118" s="8">
        <v>12371.33</v>
      </c>
      <c r="I118" s="53">
        <v>0</v>
      </c>
      <c r="J118" s="23">
        <v>0</v>
      </c>
      <c r="K118" s="8">
        <v>0</v>
      </c>
      <c r="L118" s="23">
        <v>0</v>
      </c>
      <c r="M118" s="8">
        <v>0</v>
      </c>
      <c r="O118" s="33"/>
      <c r="P118" s="33"/>
    </row>
    <row r="119" spans="1:17" ht="15" customHeight="1" x14ac:dyDescent="0.2">
      <c r="A119" s="7" t="s">
        <v>20</v>
      </c>
      <c r="B119" s="40">
        <v>0.39500000000000002</v>
      </c>
      <c r="C119" s="23">
        <v>17999.569999999996</v>
      </c>
      <c r="D119" s="8">
        <v>14399.66</v>
      </c>
      <c r="E119" s="23">
        <v>0</v>
      </c>
      <c r="F119" s="23">
        <v>0</v>
      </c>
      <c r="G119" s="23">
        <v>2287.4899999999998</v>
      </c>
      <c r="H119" s="8">
        <v>1830</v>
      </c>
      <c r="I119" s="53">
        <v>0</v>
      </c>
      <c r="J119" s="23">
        <v>0</v>
      </c>
      <c r="K119" s="8">
        <v>0</v>
      </c>
      <c r="L119" s="23">
        <v>0</v>
      </c>
      <c r="M119" s="8">
        <v>0</v>
      </c>
      <c r="O119" s="33"/>
      <c r="P119" s="33"/>
    </row>
    <row r="120" spans="1:17" ht="15" customHeight="1" x14ac:dyDescent="0.2">
      <c r="A120" s="7" t="s">
        <v>21</v>
      </c>
      <c r="B120" s="40">
        <v>0.17599999999999999</v>
      </c>
      <c r="C120" s="23">
        <v>8020.0599999999995</v>
      </c>
      <c r="D120" s="8">
        <v>6416.05</v>
      </c>
      <c r="E120" s="23">
        <v>0</v>
      </c>
      <c r="F120" s="23">
        <v>0</v>
      </c>
      <c r="G120" s="23">
        <v>5930.84</v>
      </c>
      <c r="H120" s="8">
        <v>4744.68</v>
      </c>
      <c r="I120" s="53">
        <v>0</v>
      </c>
      <c r="J120" s="23">
        <v>0</v>
      </c>
      <c r="K120" s="8">
        <v>0</v>
      </c>
      <c r="L120" s="23">
        <v>0</v>
      </c>
      <c r="M120" s="8">
        <v>0</v>
      </c>
      <c r="O120" s="33"/>
      <c r="P120" s="33"/>
    </row>
    <row r="121" spans="1:17" ht="15" customHeight="1" x14ac:dyDescent="0.2">
      <c r="A121" s="7" t="s">
        <v>22</v>
      </c>
      <c r="B121" s="40">
        <v>0.42099999999999999</v>
      </c>
      <c r="C121" s="23">
        <v>19184.350000000002</v>
      </c>
      <c r="D121" s="8">
        <v>15347.48</v>
      </c>
      <c r="E121" s="23">
        <v>0</v>
      </c>
      <c r="F121" s="23">
        <v>0</v>
      </c>
      <c r="G121" s="23">
        <v>1719.17</v>
      </c>
      <c r="H121" s="8">
        <v>1375.3400000000001</v>
      </c>
      <c r="I121" s="53">
        <v>0</v>
      </c>
      <c r="J121" s="23">
        <v>0</v>
      </c>
      <c r="K121" s="8">
        <v>0</v>
      </c>
      <c r="L121" s="23">
        <v>0</v>
      </c>
      <c r="M121" s="8">
        <v>0</v>
      </c>
      <c r="O121" s="33"/>
      <c r="P121" s="33"/>
    </row>
    <row r="122" spans="1:17" ht="15" customHeight="1" x14ac:dyDescent="0.2">
      <c r="A122" s="7" t="s">
        <v>23</v>
      </c>
      <c r="B122" s="40">
        <v>3.1120000000000001</v>
      </c>
      <c r="C122" s="23">
        <v>141809.29</v>
      </c>
      <c r="D122" s="8">
        <v>113447.42999999998</v>
      </c>
      <c r="E122" s="23">
        <v>0</v>
      </c>
      <c r="F122" s="23">
        <v>0</v>
      </c>
      <c r="G122" s="23">
        <v>99956.459999999992</v>
      </c>
      <c r="H122" s="8">
        <v>79965.180000000008</v>
      </c>
      <c r="I122" s="53">
        <v>0</v>
      </c>
      <c r="J122" s="23">
        <v>0</v>
      </c>
      <c r="K122" s="8">
        <v>0</v>
      </c>
      <c r="L122" s="23">
        <v>0</v>
      </c>
      <c r="M122" s="8">
        <v>0</v>
      </c>
      <c r="O122" s="33"/>
      <c r="P122" s="33"/>
    </row>
    <row r="123" spans="1:17" ht="15" customHeight="1" x14ac:dyDescent="0.2">
      <c r="A123" s="7" t="s">
        <v>24</v>
      </c>
      <c r="B123" s="40">
        <v>7.2990000000000004</v>
      </c>
      <c r="C123" s="23">
        <v>332604.75</v>
      </c>
      <c r="D123" s="8">
        <v>266083.8</v>
      </c>
      <c r="E123" s="23">
        <v>0</v>
      </c>
      <c r="F123" s="23">
        <v>0</v>
      </c>
      <c r="G123" s="23">
        <v>66427.25</v>
      </c>
      <c r="H123" s="8">
        <v>53141.81</v>
      </c>
      <c r="I123" s="53">
        <v>0</v>
      </c>
      <c r="J123" s="23">
        <v>0</v>
      </c>
      <c r="K123" s="8">
        <v>0</v>
      </c>
      <c r="L123" s="23">
        <v>0</v>
      </c>
      <c r="M123" s="8">
        <v>0</v>
      </c>
      <c r="O123" s="33"/>
      <c r="P123" s="33"/>
    </row>
    <row r="124" spans="1:17" ht="15" customHeight="1" x14ac:dyDescent="0.2">
      <c r="A124" s="7" t="s">
        <v>25</v>
      </c>
      <c r="B124" s="40">
        <v>0.89900000000000002</v>
      </c>
      <c r="C124" s="23">
        <v>40966.11</v>
      </c>
      <c r="D124" s="8">
        <v>32772.9</v>
      </c>
      <c r="E124" s="23">
        <v>0</v>
      </c>
      <c r="F124" s="23">
        <v>0</v>
      </c>
      <c r="G124" s="23">
        <v>8675.8000000000011</v>
      </c>
      <c r="H124" s="8">
        <v>6940.65</v>
      </c>
      <c r="I124" s="53">
        <v>0</v>
      </c>
      <c r="J124" s="23">
        <v>0</v>
      </c>
      <c r="K124" s="8">
        <v>0</v>
      </c>
      <c r="L124" s="23">
        <v>0</v>
      </c>
      <c r="M124" s="8">
        <v>0</v>
      </c>
      <c r="O124" s="33"/>
      <c r="P124" s="33"/>
    </row>
    <row r="125" spans="1:17" ht="15" customHeight="1" x14ac:dyDescent="0.2">
      <c r="A125" s="7" t="s">
        <v>26</v>
      </c>
      <c r="B125" s="40">
        <v>2.2320000000000002</v>
      </c>
      <c r="C125" s="23">
        <v>101708.97000000002</v>
      </c>
      <c r="D125" s="8">
        <v>81367.180000000008</v>
      </c>
      <c r="E125" s="23">
        <v>0</v>
      </c>
      <c r="F125" s="23">
        <v>0</v>
      </c>
      <c r="G125" s="23">
        <v>54511.74</v>
      </c>
      <c r="H125" s="8">
        <v>43609.4</v>
      </c>
      <c r="I125" s="53">
        <v>0</v>
      </c>
      <c r="J125" s="23">
        <v>0</v>
      </c>
      <c r="K125" s="8">
        <v>0</v>
      </c>
      <c r="L125" s="23">
        <v>0</v>
      </c>
      <c r="M125" s="8">
        <v>0</v>
      </c>
      <c r="O125" s="33"/>
      <c r="P125" s="33"/>
    </row>
    <row r="126" spans="1:17" ht="15" customHeight="1" x14ac:dyDescent="0.2">
      <c r="A126" s="7" t="s">
        <v>27</v>
      </c>
      <c r="B126" s="40">
        <v>0.79400000000000004</v>
      </c>
      <c r="C126" s="23">
        <v>36181.42</v>
      </c>
      <c r="D126" s="8">
        <v>28945.14</v>
      </c>
      <c r="E126" s="23">
        <v>0</v>
      </c>
      <c r="F126" s="23">
        <v>0</v>
      </c>
      <c r="G126" s="23">
        <v>6397.59</v>
      </c>
      <c r="H126" s="8">
        <v>5118.08</v>
      </c>
      <c r="I126" s="53">
        <v>0</v>
      </c>
      <c r="J126" s="23">
        <v>0</v>
      </c>
      <c r="K126" s="8">
        <v>0</v>
      </c>
      <c r="L126" s="23">
        <v>0</v>
      </c>
      <c r="M126" s="8">
        <v>0</v>
      </c>
      <c r="O126" s="33"/>
      <c r="P126" s="33"/>
    </row>
    <row r="127" spans="1:17" ht="15" customHeight="1" x14ac:dyDescent="0.2">
      <c r="A127" s="7" t="s">
        <v>28</v>
      </c>
      <c r="B127" s="41">
        <v>0.46</v>
      </c>
      <c r="C127" s="23">
        <v>20961.530000000002</v>
      </c>
      <c r="D127" s="8">
        <v>16769.23</v>
      </c>
      <c r="E127" s="23">
        <v>0</v>
      </c>
      <c r="F127" s="23">
        <v>0</v>
      </c>
      <c r="G127" s="23">
        <v>279.09000000000003</v>
      </c>
      <c r="H127" s="8">
        <v>223.28</v>
      </c>
      <c r="I127" s="53">
        <v>0</v>
      </c>
      <c r="J127" s="23">
        <v>0</v>
      </c>
      <c r="K127" s="8">
        <v>0</v>
      </c>
      <c r="L127" s="23">
        <v>0</v>
      </c>
      <c r="M127" s="8">
        <v>0</v>
      </c>
      <c r="O127" s="33"/>
      <c r="P127" s="33"/>
    </row>
    <row r="128" spans="1:17" ht="15" customHeight="1" x14ac:dyDescent="0.2">
      <c r="A128" s="7" t="s">
        <v>29</v>
      </c>
      <c r="B128" s="40">
        <v>0.182</v>
      </c>
      <c r="C128" s="23">
        <v>8293.48</v>
      </c>
      <c r="D128" s="8">
        <v>6634.79</v>
      </c>
      <c r="E128" s="23">
        <v>0</v>
      </c>
      <c r="F128" s="23">
        <v>0</v>
      </c>
      <c r="G128" s="23">
        <v>59.04</v>
      </c>
      <c r="H128" s="8">
        <v>47.24</v>
      </c>
      <c r="I128" s="53">
        <v>0</v>
      </c>
      <c r="J128" s="23">
        <v>0</v>
      </c>
      <c r="K128" s="8">
        <v>0</v>
      </c>
      <c r="L128" s="23">
        <v>0</v>
      </c>
      <c r="M128" s="8">
        <v>0</v>
      </c>
      <c r="O128" s="33"/>
      <c r="P128" s="33"/>
    </row>
    <row r="129" spans="1:16" ht="15" customHeight="1" x14ac:dyDescent="0.2">
      <c r="A129" s="7" t="s">
        <v>30</v>
      </c>
      <c r="B129" s="40">
        <v>1.268</v>
      </c>
      <c r="C129" s="23">
        <v>57780.900000000009</v>
      </c>
      <c r="D129" s="8">
        <v>46224.719999999994</v>
      </c>
      <c r="E129" s="23">
        <v>0</v>
      </c>
      <c r="F129" s="23">
        <v>0</v>
      </c>
      <c r="G129" s="23">
        <v>4003.4</v>
      </c>
      <c r="H129" s="8">
        <v>3202.7200000000003</v>
      </c>
      <c r="I129" s="53">
        <v>0</v>
      </c>
      <c r="J129" s="23">
        <v>0</v>
      </c>
      <c r="K129" s="8">
        <v>0</v>
      </c>
      <c r="L129" s="23">
        <v>0</v>
      </c>
      <c r="M129" s="8">
        <v>0</v>
      </c>
      <c r="O129" s="33"/>
      <c r="P129" s="33"/>
    </row>
    <row r="130" spans="1:16" ht="15" customHeight="1" x14ac:dyDescent="0.2">
      <c r="A130" s="7" t="s">
        <v>31</v>
      </c>
      <c r="B130" s="41">
        <v>0.27</v>
      </c>
      <c r="C130" s="23">
        <v>12303.51</v>
      </c>
      <c r="D130" s="8">
        <v>9842.81</v>
      </c>
      <c r="E130" s="23">
        <v>0</v>
      </c>
      <c r="F130" s="23">
        <v>0</v>
      </c>
      <c r="G130" s="23">
        <v>4116.93</v>
      </c>
      <c r="H130" s="8">
        <v>3293.5499999999997</v>
      </c>
      <c r="I130" s="53">
        <v>0</v>
      </c>
      <c r="J130" s="23">
        <v>0</v>
      </c>
      <c r="K130" s="8">
        <v>0</v>
      </c>
      <c r="L130" s="23">
        <v>0</v>
      </c>
      <c r="M130" s="8">
        <v>0</v>
      </c>
      <c r="O130" s="33"/>
      <c r="P130" s="33"/>
    </row>
    <row r="131" spans="1:16" ht="15" customHeight="1" x14ac:dyDescent="0.2">
      <c r="A131" s="7" t="s">
        <v>32</v>
      </c>
      <c r="B131" s="40">
        <v>0.69399999999999995</v>
      </c>
      <c r="C131" s="23">
        <v>31624.560000000005</v>
      </c>
      <c r="D131" s="8">
        <v>25299.65</v>
      </c>
      <c r="E131" s="23">
        <v>0</v>
      </c>
      <c r="F131" s="23">
        <v>0</v>
      </c>
      <c r="G131" s="23">
        <v>3263.16</v>
      </c>
      <c r="H131" s="8">
        <v>2610.54</v>
      </c>
      <c r="I131" s="53">
        <v>0</v>
      </c>
      <c r="J131" s="23">
        <v>0</v>
      </c>
      <c r="K131" s="8">
        <v>0</v>
      </c>
      <c r="L131" s="23">
        <v>0</v>
      </c>
      <c r="M131" s="8">
        <v>0</v>
      </c>
      <c r="O131" s="33"/>
      <c r="P131" s="33"/>
    </row>
    <row r="132" spans="1:16" ht="15" customHeight="1" x14ac:dyDescent="0.2">
      <c r="A132" s="7" t="s">
        <v>33</v>
      </c>
      <c r="B132" s="40">
        <v>0.28599999999999998</v>
      </c>
      <c r="C132" s="23">
        <v>13032.61</v>
      </c>
      <c r="D132" s="8">
        <v>10426.089999999998</v>
      </c>
      <c r="E132" s="23">
        <v>0</v>
      </c>
      <c r="F132" s="23">
        <v>0</v>
      </c>
      <c r="G132" s="23">
        <v>3914.63</v>
      </c>
      <c r="H132" s="8">
        <v>3131.7200000000003</v>
      </c>
      <c r="I132" s="53">
        <v>0</v>
      </c>
      <c r="J132" s="23">
        <v>0</v>
      </c>
      <c r="K132" s="8">
        <v>0</v>
      </c>
      <c r="L132" s="23">
        <v>0</v>
      </c>
      <c r="M132" s="8">
        <v>0</v>
      </c>
      <c r="O132" s="33"/>
      <c r="P132" s="33"/>
    </row>
    <row r="133" spans="1:16" ht="15" customHeight="1" x14ac:dyDescent="0.2">
      <c r="A133" s="7" t="s">
        <v>1</v>
      </c>
      <c r="B133" s="40">
        <v>0.438</v>
      </c>
      <c r="C133" s="23">
        <v>19959.02</v>
      </c>
      <c r="D133" s="8">
        <v>15967.21</v>
      </c>
      <c r="E133" s="23">
        <v>0</v>
      </c>
      <c r="F133" s="23">
        <v>0</v>
      </c>
      <c r="G133" s="23">
        <v>7225.7800000000007</v>
      </c>
      <c r="H133" s="8">
        <v>5780.64</v>
      </c>
      <c r="I133" s="53">
        <v>0</v>
      </c>
      <c r="J133" s="23">
        <v>0</v>
      </c>
      <c r="K133" s="8">
        <v>0</v>
      </c>
      <c r="L133" s="23">
        <v>0</v>
      </c>
      <c r="M133" s="8">
        <v>0</v>
      </c>
      <c r="O133" s="33"/>
      <c r="P133" s="33"/>
    </row>
    <row r="134" spans="1:16" ht="15" customHeight="1" x14ac:dyDescent="0.2">
      <c r="A134" s="7" t="s">
        <v>34</v>
      </c>
      <c r="B134" s="40">
        <v>0.35899999999999999</v>
      </c>
      <c r="C134" s="23">
        <v>16359.11</v>
      </c>
      <c r="D134" s="8">
        <v>13087.289999999999</v>
      </c>
      <c r="E134" s="23">
        <v>0</v>
      </c>
      <c r="F134" s="23">
        <v>0</v>
      </c>
      <c r="G134" s="23">
        <v>10710.89</v>
      </c>
      <c r="H134" s="8">
        <v>8568.7200000000012</v>
      </c>
      <c r="I134" s="53">
        <v>0</v>
      </c>
      <c r="J134" s="23">
        <v>0</v>
      </c>
      <c r="K134" s="8">
        <v>0</v>
      </c>
      <c r="L134" s="23">
        <v>0</v>
      </c>
      <c r="M134" s="8">
        <v>0</v>
      </c>
      <c r="O134" s="33"/>
      <c r="P134" s="33"/>
    </row>
    <row r="135" spans="1:16" ht="15" customHeight="1" x14ac:dyDescent="0.2">
      <c r="A135" s="7" t="s">
        <v>35</v>
      </c>
      <c r="B135" s="40">
        <v>0.81200000000000006</v>
      </c>
      <c r="C135" s="23">
        <v>37001.649999999994</v>
      </c>
      <c r="D135" s="8">
        <v>29601.32</v>
      </c>
      <c r="E135" s="23">
        <v>0</v>
      </c>
      <c r="F135" s="23">
        <v>0</v>
      </c>
      <c r="G135" s="23">
        <v>52348.09</v>
      </c>
      <c r="H135" s="8">
        <v>41878.479999999996</v>
      </c>
      <c r="I135" s="53">
        <v>0</v>
      </c>
      <c r="J135" s="23">
        <v>0</v>
      </c>
      <c r="K135" s="8">
        <v>0</v>
      </c>
      <c r="L135" s="23">
        <v>0</v>
      </c>
      <c r="M135" s="8">
        <v>0</v>
      </c>
      <c r="O135" s="33"/>
      <c r="P135" s="33"/>
    </row>
    <row r="136" spans="1:16" ht="15" customHeight="1" x14ac:dyDescent="0.2">
      <c r="A136" s="7" t="s">
        <v>36</v>
      </c>
      <c r="B136" s="40">
        <v>0.372</v>
      </c>
      <c r="C136" s="23">
        <v>16951.5</v>
      </c>
      <c r="D136" s="8">
        <v>13561.19</v>
      </c>
      <c r="E136" s="23">
        <v>0</v>
      </c>
      <c r="F136" s="23">
        <v>0</v>
      </c>
      <c r="G136" s="23">
        <v>7389.8899999999994</v>
      </c>
      <c r="H136" s="8">
        <v>5911.92</v>
      </c>
      <c r="I136" s="53">
        <v>0</v>
      </c>
      <c r="J136" s="23">
        <v>0</v>
      </c>
      <c r="K136" s="8">
        <v>0</v>
      </c>
      <c r="L136" s="23">
        <v>0</v>
      </c>
      <c r="M136" s="8">
        <v>0</v>
      </c>
      <c r="O136" s="33"/>
      <c r="P136" s="33"/>
    </row>
    <row r="137" spans="1:16" ht="15" customHeight="1" x14ac:dyDescent="0.2">
      <c r="A137" s="7" t="s">
        <v>37</v>
      </c>
      <c r="B137" s="40">
        <v>0.23100000000000001</v>
      </c>
      <c r="C137" s="23">
        <v>10526.33</v>
      </c>
      <c r="D137" s="8">
        <v>8421.06</v>
      </c>
      <c r="E137" s="23">
        <v>0</v>
      </c>
      <c r="F137" s="23">
        <v>0</v>
      </c>
      <c r="G137" s="23">
        <v>2636.73</v>
      </c>
      <c r="H137" s="8">
        <v>2109.39</v>
      </c>
      <c r="I137" s="53">
        <v>0</v>
      </c>
      <c r="J137" s="23">
        <v>0</v>
      </c>
      <c r="K137" s="8">
        <v>0</v>
      </c>
      <c r="L137" s="23">
        <v>0</v>
      </c>
      <c r="M137" s="8">
        <v>0</v>
      </c>
      <c r="O137" s="33"/>
      <c r="P137" s="33"/>
    </row>
    <row r="138" spans="1:16" ht="15" customHeight="1" x14ac:dyDescent="0.2">
      <c r="A138" s="7" t="s">
        <v>38</v>
      </c>
      <c r="B138" s="40">
        <v>0.24299999999999999</v>
      </c>
      <c r="C138" s="23">
        <v>11073.150000000001</v>
      </c>
      <c r="D138" s="8">
        <v>8858.52</v>
      </c>
      <c r="E138" s="23">
        <v>0</v>
      </c>
      <c r="F138" s="23">
        <v>0</v>
      </c>
      <c r="G138" s="23">
        <v>1112.6599999999999</v>
      </c>
      <c r="H138" s="8">
        <v>890.13</v>
      </c>
      <c r="I138" s="53">
        <v>0</v>
      </c>
      <c r="J138" s="23">
        <v>0</v>
      </c>
      <c r="K138" s="8">
        <v>0</v>
      </c>
      <c r="L138" s="23">
        <v>0</v>
      </c>
      <c r="M138" s="8">
        <v>0</v>
      </c>
      <c r="O138" s="33"/>
      <c r="P138" s="33"/>
    </row>
    <row r="139" spans="1:16" ht="15" customHeight="1" x14ac:dyDescent="0.2">
      <c r="A139" s="7" t="s">
        <v>39</v>
      </c>
      <c r="B139" s="40">
        <v>0.315</v>
      </c>
      <c r="C139" s="23">
        <v>14354.08</v>
      </c>
      <c r="D139" s="8">
        <v>11483.27</v>
      </c>
      <c r="E139" s="23">
        <v>0</v>
      </c>
      <c r="F139" s="23">
        <v>0</v>
      </c>
      <c r="G139" s="23">
        <v>3401.77</v>
      </c>
      <c r="H139" s="8">
        <v>2721.42</v>
      </c>
      <c r="I139" s="53">
        <v>0</v>
      </c>
      <c r="J139" s="23">
        <v>0</v>
      </c>
      <c r="K139" s="8">
        <v>0</v>
      </c>
      <c r="L139" s="23">
        <v>0</v>
      </c>
      <c r="M139" s="8">
        <v>0</v>
      </c>
      <c r="O139" s="33"/>
      <c r="P139" s="33"/>
    </row>
    <row r="140" spans="1:16" ht="15" customHeight="1" x14ac:dyDescent="0.2">
      <c r="A140" s="7" t="s">
        <v>40</v>
      </c>
      <c r="B140" s="40">
        <v>0.29899999999999999</v>
      </c>
      <c r="C140" s="23">
        <v>13624.990000000002</v>
      </c>
      <c r="D140" s="8">
        <v>10900</v>
      </c>
      <c r="E140" s="23">
        <v>0</v>
      </c>
      <c r="F140" s="23">
        <v>0</v>
      </c>
      <c r="G140" s="23">
        <v>2837.72</v>
      </c>
      <c r="H140" s="8">
        <v>2270.1799999999998</v>
      </c>
      <c r="I140" s="53">
        <v>0</v>
      </c>
      <c r="J140" s="23">
        <v>0</v>
      </c>
      <c r="K140" s="8">
        <v>0</v>
      </c>
      <c r="L140" s="23">
        <v>0</v>
      </c>
      <c r="M140" s="8">
        <v>0</v>
      </c>
      <c r="O140" s="33"/>
      <c r="P140" s="33"/>
    </row>
    <row r="141" spans="1:16" ht="15" customHeight="1" x14ac:dyDescent="0.2">
      <c r="A141" s="7" t="s">
        <v>41</v>
      </c>
      <c r="B141" s="40">
        <v>0.31900000000000001</v>
      </c>
      <c r="C141" s="23">
        <v>14536.359999999999</v>
      </c>
      <c r="D141" s="8">
        <v>11629.080000000002</v>
      </c>
      <c r="E141" s="23">
        <v>0</v>
      </c>
      <c r="F141" s="23">
        <v>0</v>
      </c>
      <c r="G141" s="23">
        <v>3366.27</v>
      </c>
      <c r="H141" s="8">
        <v>2693.02</v>
      </c>
      <c r="I141" s="53">
        <v>0</v>
      </c>
      <c r="J141" s="23">
        <v>0</v>
      </c>
      <c r="K141" s="8">
        <v>0</v>
      </c>
      <c r="L141" s="23">
        <v>0</v>
      </c>
      <c r="M141" s="8">
        <v>0</v>
      </c>
      <c r="O141" s="33"/>
      <c r="P141" s="33"/>
    </row>
    <row r="142" spans="1:16" ht="15" customHeight="1" x14ac:dyDescent="0.2">
      <c r="A142" s="7" t="s">
        <v>42</v>
      </c>
      <c r="B142" s="40">
        <v>2.4550000000000001</v>
      </c>
      <c r="C142" s="23">
        <v>111870.76000000001</v>
      </c>
      <c r="D142" s="8">
        <v>89496.61</v>
      </c>
      <c r="E142" s="23">
        <v>0</v>
      </c>
      <c r="F142" s="23">
        <v>0</v>
      </c>
      <c r="G142" s="23">
        <v>6489.33</v>
      </c>
      <c r="H142" s="8">
        <v>5191.47</v>
      </c>
      <c r="I142" s="53">
        <v>0</v>
      </c>
      <c r="J142" s="23">
        <v>0</v>
      </c>
      <c r="K142" s="8">
        <v>0</v>
      </c>
      <c r="L142" s="23">
        <v>0</v>
      </c>
      <c r="M142" s="8">
        <v>0</v>
      </c>
      <c r="O142" s="33"/>
      <c r="P142" s="33"/>
    </row>
    <row r="143" spans="1:16" ht="15" customHeight="1" x14ac:dyDescent="0.2">
      <c r="A143" s="7" t="s">
        <v>43</v>
      </c>
      <c r="B143" s="40">
        <v>0.34799999999999998</v>
      </c>
      <c r="C143" s="23">
        <v>15857.85</v>
      </c>
      <c r="D143" s="8">
        <v>12686.28</v>
      </c>
      <c r="E143" s="23">
        <v>0</v>
      </c>
      <c r="F143" s="23">
        <v>0</v>
      </c>
      <c r="G143" s="23">
        <v>1276.93</v>
      </c>
      <c r="H143" s="8">
        <v>1021.5500000000001</v>
      </c>
      <c r="I143" s="53">
        <v>0</v>
      </c>
      <c r="J143" s="23">
        <v>0</v>
      </c>
      <c r="K143" s="8">
        <v>0</v>
      </c>
      <c r="L143" s="23">
        <v>0</v>
      </c>
      <c r="M143" s="8">
        <v>0</v>
      </c>
      <c r="O143" s="33"/>
      <c r="P143" s="33"/>
    </row>
    <row r="144" spans="1:16" ht="15" customHeight="1" x14ac:dyDescent="0.2">
      <c r="A144" s="7" t="s">
        <v>44</v>
      </c>
      <c r="B144" s="40">
        <v>0.496</v>
      </c>
      <c r="C144" s="23">
        <v>22601.999999999996</v>
      </c>
      <c r="D144" s="8">
        <v>18081.599999999999</v>
      </c>
      <c r="E144" s="23">
        <v>0</v>
      </c>
      <c r="F144" s="23">
        <v>0</v>
      </c>
      <c r="G144" s="23">
        <v>4146.3900000000003</v>
      </c>
      <c r="H144" s="8">
        <v>3317.12</v>
      </c>
      <c r="I144" s="53">
        <v>0</v>
      </c>
      <c r="J144" s="23">
        <v>0</v>
      </c>
      <c r="K144" s="8">
        <v>0</v>
      </c>
      <c r="L144" s="23">
        <v>0</v>
      </c>
      <c r="M144" s="8">
        <v>0</v>
      </c>
      <c r="O144" s="33"/>
      <c r="P144" s="33"/>
    </row>
    <row r="145" spans="1:16" ht="15" customHeight="1" x14ac:dyDescent="0.2">
      <c r="A145" s="7" t="s">
        <v>2</v>
      </c>
      <c r="B145" s="40">
        <v>0.871</v>
      </c>
      <c r="C145" s="23">
        <v>39690.199999999997</v>
      </c>
      <c r="D145" s="8">
        <v>31752.16</v>
      </c>
      <c r="E145" s="23">
        <v>0</v>
      </c>
      <c r="F145" s="23">
        <v>0</v>
      </c>
      <c r="G145" s="23">
        <v>6241.0599999999995</v>
      </c>
      <c r="H145" s="8">
        <v>4992.8500000000004</v>
      </c>
      <c r="I145" s="53">
        <v>0</v>
      </c>
      <c r="J145" s="23">
        <v>0</v>
      </c>
      <c r="K145" s="8">
        <v>0</v>
      </c>
      <c r="L145" s="23">
        <v>0</v>
      </c>
      <c r="M145" s="8">
        <v>0</v>
      </c>
      <c r="O145" s="33"/>
      <c r="P145" s="33"/>
    </row>
    <row r="146" spans="1:16" ht="15" customHeight="1" x14ac:dyDescent="0.2">
      <c r="A146" s="7" t="s">
        <v>45</v>
      </c>
      <c r="B146" s="41">
        <v>0.21</v>
      </c>
      <c r="C146" s="23">
        <v>9569.39</v>
      </c>
      <c r="D146" s="8">
        <v>7655.52</v>
      </c>
      <c r="E146" s="23">
        <v>0</v>
      </c>
      <c r="F146" s="23">
        <v>0</v>
      </c>
      <c r="G146" s="23">
        <v>1268.0999999999999</v>
      </c>
      <c r="H146" s="8">
        <v>1014.49</v>
      </c>
      <c r="I146" s="53">
        <v>0</v>
      </c>
      <c r="J146" s="23">
        <v>0</v>
      </c>
      <c r="K146" s="8">
        <v>0</v>
      </c>
      <c r="L146" s="23">
        <v>0</v>
      </c>
      <c r="M146" s="8">
        <v>0</v>
      </c>
      <c r="O146" s="33"/>
      <c r="P146" s="33"/>
    </row>
    <row r="147" spans="1:16" ht="15" customHeight="1" x14ac:dyDescent="0.2">
      <c r="A147" s="7" t="s">
        <v>46</v>
      </c>
      <c r="B147" s="40">
        <v>0.36199999999999999</v>
      </c>
      <c r="C147" s="23">
        <v>16495.810000000001</v>
      </c>
      <c r="D147" s="8">
        <v>13196.66</v>
      </c>
      <c r="E147" s="23">
        <v>0</v>
      </c>
      <c r="F147" s="23">
        <v>0</v>
      </c>
      <c r="G147" s="23">
        <v>7741.89</v>
      </c>
      <c r="H147" s="8">
        <v>6193.5199999999995</v>
      </c>
      <c r="I147" s="53">
        <v>0</v>
      </c>
      <c r="J147" s="23">
        <v>0</v>
      </c>
      <c r="K147" s="8">
        <v>0</v>
      </c>
      <c r="L147" s="23">
        <v>0</v>
      </c>
      <c r="M147" s="8">
        <v>0</v>
      </c>
      <c r="O147" s="33"/>
      <c r="P147" s="33"/>
    </row>
    <row r="148" spans="1:16" ht="15" customHeight="1" x14ac:dyDescent="0.2">
      <c r="A148" s="7" t="s">
        <v>47</v>
      </c>
      <c r="B148" s="40">
        <v>0.373</v>
      </c>
      <c r="C148" s="23">
        <v>16997.060000000001</v>
      </c>
      <c r="D148" s="8">
        <v>13597.65</v>
      </c>
      <c r="E148" s="23">
        <v>0</v>
      </c>
      <c r="F148" s="23">
        <v>0</v>
      </c>
      <c r="G148" s="23">
        <v>2696.2</v>
      </c>
      <c r="H148" s="8">
        <v>2156.9700000000003</v>
      </c>
      <c r="I148" s="53">
        <v>0</v>
      </c>
      <c r="J148" s="23">
        <v>0</v>
      </c>
      <c r="K148" s="8">
        <v>0</v>
      </c>
      <c r="L148" s="23">
        <v>0</v>
      </c>
      <c r="M148" s="8">
        <v>0</v>
      </c>
      <c r="O148" s="33"/>
      <c r="P148" s="33"/>
    </row>
    <row r="149" spans="1:16" ht="15" customHeight="1" x14ac:dyDescent="0.2">
      <c r="A149" s="7" t="s">
        <v>48</v>
      </c>
      <c r="B149" s="40">
        <v>4.9790000000000001</v>
      </c>
      <c r="C149" s="23">
        <v>226885.74</v>
      </c>
      <c r="D149" s="8">
        <v>181508.59</v>
      </c>
      <c r="E149" s="23">
        <v>0</v>
      </c>
      <c r="F149" s="23">
        <v>0</v>
      </c>
      <c r="G149" s="23">
        <v>67759.87</v>
      </c>
      <c r="H149" s="8">
        <v>54207.91</v>
      </c>
      <c r="I149" s="53">
        <v>0</v>
      </c>
      <c r="J149" s="23">
        <v>0</v>
      </c>
      <c r="K149" s="8">
        <v>0</v>
      </c>
      <c r="L149" s="23">
        <v>0</v>
      </c>
      <c r="M149" s="8">
        <v>0</v>
      </c>
      <c r="O149" s="33"/>
      <c r="P149" s="33"/>
    </row>
    <row r="150" spans="1:16" ht="15" customHeight="1" x14ac:dyDescent="0.2">
      <c r="A150" s="7" t="s">
        <v>49</v>
      </c>
      <c r="B150" s="40">
        <v>0.27600000000000002</v>
      </c>
      <c r="C150" s="23">
        <v>12576.920000000002</v>
      </c>
      <c r="D150" s="8">
        <v>10061.540000000001</v>
      </c>
      <c r="E150" s="23">
        <v>0</v>
      </c>
      <c r="F150" s="23">
        <v>0</v>
      </c>
      <c r="G150" s="23">
        <v>2617.81</v>
      </c>
      <c r="H150" s="8">
        <v>2094.25</v>
      </c>
      <c r="I150" s="53">
        <v>0</v>
      </c>
      <c r="J150" s="23">
        <v>0</v>
      </c>
      <c r="K150" s="8">
        <v>0</v>
      </c>
      <c r="L150" s="23">
        <v>0</v>
      </c>
      <c r="M150" s="8">
        <v>0</v>
      </c>
      <c r="O150" s="33"/>
      <c r="P150" s="33"/>
    </row>
    <row r="151" spans="1:16" ht="15" customHeight="1" x14ac:dyDescent="0.2">
      <c r="A151" s="7" t="s">
        <v>50</v>
      </c>
      <c r="B151" s="40">
        <v>0.65800000000000003</v>
      </c>
      <c r="C151" s="23">
        <v>29984.100000000002</v>
      </c>
      <c r="D151" s="8">
        <v>23987.280000000002</v>
      </c>
      <c r="E151" s="23">
        <v>0</v>
      </c>
      <c r="F151" s="23">
        <v>0</v>
      </c>
      <c r="G151" s="23">
        <v>18009.18</v>
      </c>
      <c r="H151" s="8">
        <v>14407.36</v>
      </c>
      <c r="I151" s="53">
        <v>0</v>
      </c>
      <c r="J151" s="23">
        <v>0</v>
      </c>
      <c r="K151" s="8">
        <v>0</v>
      </c>
      <c r="L151" s="23">
        <v>0</v>
      </c>
      <c r="M151" s="8">
        <v>0</v>
      </c>
      <c r="O151" s="33"/>
      <c r="P151" s="33"/>
    </row>
    <row r="152" spans="1:16" ht="15" customHeight="1" x14ac:dyDescent="0.2">
      <c r="A152" s="7" t="s">
        <v>51</v>
      </c>
      <c r="B152" s="40">
        <v>0.61099999999999999</v>
      </c>
      <c r="C152" s="23">
        <v>27842.370000000003</v>
      </c>
      <c r="D152" s="8">
        <v>22273.9</v>
      </c>
      <c r="E152" s="23">
        <v>0</v>
      </c>
      <c r="F152" s="23">
        <v>0</v>
      </c>
      <c r="G152" s="23">
        <v>2987.75</v>
      </c>
      <c r="H152" s="8">
        <v>2390.21</v>
      </c>
      <c r="I152" s="53">
        <v>0</v>
      </c>
      <c r="J152" s="23">
        <v>0</v>
      </c>
      <c r="K152" s="8">
        <v>0</v>
      </c>
      <c r="L152" s="23">
        <v>0</v>
      </c>
      <c r="M152" s="8">
        <v>0</v>
      </c>
      <c r="O152" s="33"/>
      <c r="P152" s="33"/>
    </row>
    <row r="153" spans="1:16" ht="15" customHeight="1" x14ac:dyDescent="0.2">
      <c r="A153" s="7" t="s">
        <v>52</v>
      </c>
      <c r="B153" s="40">
        <v>0.436</v>
      </c>
      <c r="C153" s="23">
        <v>19867.890000000003</v>
      </c>
      <c r="D153" s="8">
        <v>15894.31</v>
      </c>
      <c r="E153" s="23">
        <v>0</v>
      </c>
      <c r="F153" s="23">
        <v>0</v>
      </c>
      <c r="G153" s="23">
        <v>2516.33</v>
      </c>
      <c r="H153" s="8">
        <v>2013.07</v>
      </c>
      <c r="I153" s="53">
        <v>0</v>
      </c>
      <c r="J153" s="23">
        <v>0</v>
      </c>
      <c r="K153" s="8">
        <v>0</v>
      </c>
      <c r="L153" s="23">
        <v>0</v>
      </c>
      <c r="M153" s="8">
        <v>0</v>
      </c>
      <c r="O153" s="33"/>
      <c r="P153" s="33"/>
    </row>
    <row r="154" spans="1:16" ht="15" customHeight="1" x14ac:dyDescent="0.2">
      <c r="A154" s="7" t="s">
        <v>53</v>
      </c>
      <c r="B154" s="40">
        <v>0.495</v>
      </c>
      <c r="C154" s="23">
        <v>22556.43</v>
      </c>
      <c r="D154" s="8">
        <v>18045.150000000001</v>
      </c>
      <c r="E154" s="23">
        <v>0</v>
      </c>
      <c r="F154" s="23">
        <v>0</v>
      </c>
      <c r="G154" s="23">
        <v>9843.59</v>
      </c>
      <c r="H154" s="8">
        <v>7874.88</v>
      </c>
      <c r="I154" s="53">
        <v>0</v>
      </c>
      <c r="J154" s="23">
        <v>0</v>
      </c>
      <c r="K154" s="8">
        <v>0</v>
      </c>
      <c r="L154" s="23">
        <v>0</v>
      </c>
      <c r="M154" s="8">
        <v>0</v>
      </c>
      <c r="O154" s="33"/>
      <c r="P154" s="33"/>
    </row>
    <row r="155" spans="1:16" ht="15" customHeight="1" x14ac:dyDescent="0.2">
      <c r="A155" s="7" t="s">
        <v>54</v>
      </c>
      <c r="B155" s="40">
        <v>0.52100000000000002</v>
      </c>
      <c r="C155" s="23">
        <v>23741.21</v>
      </c>
      <c r="D155" s="8">
        <v>18992.97</v>
      </c>
      <c r="E155" s="23">
        <v>0</v>
      </c>
      <c r="F155" s="23">
        <v>0</v>
      </c>
      <c r="G155" s="23">
        <v>6720.7300000000005</v>
      </c>
      <c r="H155" s="8">
        <v>5376.6</v>
      </c>
      <c r="I155" s="53">
        <v>0</v>
      </c>
      <c r="J155" s="23">
        <v>0</v>
      </c>
      <c r="K155" s="8">
        <v>0</v>
      </c>
      <c r="L155" s="23">
        <v>0</v>
      </c>
      <c r="M155" s="8">
        <v>0</v>
      </c>
      <c r="O155" s="33"/>
      <c r="P155" s="33"/>
    </row>
    <row r="156" spans="1:16" ht="15" customHeight="1" x14ac:dyDescent="0.2">
      <c r="A156" s="7" t="s">
        <v>55</v>
      </c>
      <c r="B156" s="40">
        <v>0.28299999999999997</v>
      </c>
      <c r="C156" s="23">
        <v>12895.89</v>
      </c>
      <c r="D156" s="8">
        <v>10316.709999999999</v>
      </c>
      <c r="E156" s="23">
        <v>0</v>
      </c>
      <c r="F156" s="23">
        <v>0</v>
      </c>
      <c r="G156" s="23">
        <v>670.41</v>
      </c>
      <c r="H156" s="8">
        <v>536.33000000000004</v>
      </c>
      <c r="I156" s="53">
        <v>0</v>
      </c>
      <c r="J156" s="23">
        <v>0</v>
      </c>
      <c r="K156" s="8">
        <v>0</v>
      </c>
      <c r="L156" s="23">
        <v>0</v>
      </c>
      <c r="M156" s="8">
        <v>0</v>
      </c>
      <c r="O156" s="33"/>
      <c r="P156" s="33"/>
    </row>
    <row r="157" spans="1:16" ht="15" customHeight="1" x14ac:dyDescent="0.2">
      <c r="A157" s="7" t="s">
        <v>56</v>
      </c>
      <c r="B157" s="40">
        <v>0.54600000000000004</v>
      </c>
      <c r="C157" s="23">
        <v>24880.43</v>
      </c>
      <c r="D157" s="8">
        <v>19904.34</v>
      </c>
      <c r="E157" s="23">
        <v>0</v>
      </c>
      <c r="F157" s="23">
        <v>0</v>
      </c>
      <c r="G157" s="23">
        <v>3268.41</v>
      </c>
      <c r="H157" s="8">
        <v>2614.73</v>
      </c>
      <c r="I157" s="53">
        <v>0</v>
      </c>
      <c r="J157" s="23">
        <v>0</v>
      </c>
      <c r="K157" s="8">
        <v>0</v>
      </c>
      <c r="L157" s="23">
        <v>0</v>
      </c>
      <c r="M157" s="8">
        <v>0</v>
      </c>
      <c r="O157" s="33"/>
      <c r="P157" s="33"/>
    </row>
    <row r="158" spans="1:16" ht="15" customHeight="1" x14ac:dyDescent="0.2">
      <c r="A158" s="7" t="s">
        <v>57</v>
      </c>
      <c r="B158" s="40">
        <v>0.28100000000000003</v>
      </c>
      <c r="C158" s="23">
        <v>12804.76</v>
      </c>
      <c r="D158" s="8">
        <v>10243.810000000001</v>
      </c>
      <c r="E158" s="23">
        <v>0</v>
      </c>
      <c r="F158" s="23">
        <v>0</v>
      </c>
      <c r="G158" s="23">
        <v>1791.72</v>
      </c>
      <c r="H158" s="8">
        <v>1433.38</v>
      </c>
      <c r="I158" s="53">
        <v>0</v>
      </c>
      <c r="J158" s="23">
        <v>0</v>
      </c>
      <c r="K158" s="8">
        <v>0</v>
      </c>
      <c r="L158" s="23">
        <v>0</v>
      </c>
      <c r="M158" s="8">
        <v>0</v>
      </c>
      <c r="O158" s="33"/>
      <c r="P158" s="33"/>
    </row>
    <row r="159" spans="1:16" ht="15" customHeight="1" x14ac:dyDescent="0.2">
      <c r="A159" s="7" t="s">
        <v>58</v>
      </c>
      <c r="B159" s="40">
        <v>1.3109999999999999</v>
      </c>
      <c r="C159" s="23">
        <v>59740.35</v>
      </c>
      <c r="D159" s="8">
        <v>47792.28</v>
      </c>
      <c r="E159" s="23">
        <v>0</v>
      </c>
      <c r="F159" s="23">
        <v>0</v>
      </c>
      <c r="G159" s="23">
        <v>11452.42</v>
      </c>
      <c r="H159" s="8">
        <v>9161.9399999999987</v>
      </c>
      <c r="I159" s="53">
        <v>0</v>
      </c>
      <c r="J159" s="23">
        <v>0</v>
      </c>
      <c r="K159" s="8">
        <v>0</v>
      </c>
      <c r="L159" s="23">
        <v>0</v>
      </c>
      <c r="M159" s="8">
        <v>0</v>
      </c>
      <c r="O159" s="33"/>
      <c r="P159" s="33"/>
    </row>
    <row r="160" spans="1:16" ht="15" customHeight="1" x14ac:dyDescent="0.2">
      <c r="A160" s="7" t="s">
        <v>59</v>
      </c>
      <c r="B160" s="40">
        <v>0.436</v>
      </c>
      <c r="C160" s="23">
        <v>19867.890000000003</v>
      </c>
      <c r="D160" s="8">
        <v>15894.31</v>
      </c>
      <c r="E160" s="23">
        <v>0</v>
      </c>
      <c r="F160" s="23">
        <v>0</v>
      </c>
      <c r="G160" s="23">
        <v>2851.45</v>
      </c>
      <c r="H160" s="8">
        <v>2281.16</v>
      </c>
      <c r="I160" s="53">
        <v>0</v>
      </c>
      <c r="J160" s="23">
        <v>0</v>
      </c>
      <c r="K160" s="8">
        <v>0</v>
      </c>
      <c r="L160" s="23">
        <v>0</v>
      </c>
      <c r="M160" s="8">
        <v>0</v>
      </c>
      <c r="O160" s="33"/>
      <c r="P160" s="33"/>
    </row>
    <row r="161" spans="1:16" ht="15" customHeight="1" x14ac:dyDescent="0.2">
      <c r="A161" s="7" t="s">
        <v>60</v>
      </c>
      <c r="B161" s="40">
        <v>0.307</v>
      </c>
      <c r="C161" s="23">
        <v>13989.55</v>
      </c>
      <c r="D161" s="8">
        <v>11191.650000000001</v>
      </c>
      <c r="E161" s="23">
        <v>0</v>
      </c>
      <c r="F161" s="23">
        <v>0</v>
      </c>
      <c r="G161" s="23">
        <v>5437.9400000000005</v>
      </c>
      <c r="H161" s="8">
        <v>4350.3599999999997</v>
      </c>
      <c r="I161" s="53">
        <v>0</v>
      </c>
      <c r="J161" s="23">
        <v>0</v>
      </c>
      <c r="K161" s="8">
        <v>0</v>
      </c>
      <c r="L161" s="23">
        <v>0</v>
      </c>
      <c r="M161" s="8">
        <v>0</v>
      </c>
      <c r="O161" s="33"/>
      <c r="P161" s="33"/>
    </row>
    <row r="162" spans="1:16" ht="15" customHeight="1" x14ac:dyDescent="0.2">
      <c r="A162" s="7" t="s">
        <v>61</v>
      </c>
      <c r="B162" s="40">
        <v>0.73199999999999998</v>
      </c>
      <c r="C162" s="23">
        <v>33356.17</v>
      </c>
      <c r="D162" s="8">
        <v>26684.930000000004</v>
      </c>
      <c r="E162" s="23">
        <v>0</v>
      </c>
      <c r="F162" s="23">
        <v>0</v>
      </c>
      <c r="G162" s="23">
        <v>6658.03</v>
      </c>
      <c r="H162" s="8">
        <v>5326.43</v>
      </c>
      <c r="I162" s="53">
        <v>0</v>
      </c>
      <c r="J162" s="23">
        <v>0</v>
      </c>
      <c r="K162" s="8">
        <v>0</v>
      </c>
      <c r="L162" s="23">
        <v>0</v>
      </c>
      <c r="M162" s="8">
        <v>0</v>
      </c>
      <c r="O162" s="33"/>
      <c r="P162" s="33"/>
    </row>
    <row r="163" spans="1:16" ht="15" customHeight="1" x14ac:dyDescent="0.2">
      <c r="A163" s="7" t="s">
        <v>62</v>
      </c>
      <c r="B163" s="40">
        <v>0.14199999999999999</v>
      </c>
      <c r="C163" s="23">
        <v>6470.73</v>
      </c>
      <c r="D163" s="8">
        <v>5176.58</v>
      </c>
      <c r="E163" s="23">
        <v>0</v>
      </c>
      <c r="F163" s="23">
        <v>0</v>
      </c>
      <c r="G163" s="23">
        <v>8812.6299999999992</v>
      </c>
      <c r="H163" s="8">
        <v>7050.12</v>
      </c>
      <c r="I163" s="53">
        <v>0</v>
      </c>
      <c r="J163" s="23">
        <v>0</v>
      </c>
      <c r="K163" s="8">
        <v>0</v>
      </c>
      <c r="L163" s="23">
        <v>0</v>
      </c>
      <c r="M163" s="8">
        <v>0</v>
      </c>
      <c r="O163" s="33"/>
      <c r="P163" s="33"/>
    </row>
    <row r="164" spans="1:16" ht="15" customHeight="1" x14ac:dyDescent="0.2">
      <c r="A164" s="7" t="s">
        <v>63</v>
      </c>
      <c r="B164" s="40">
        <v>0.20899999999999999</v>
      </c>
      <c r="C164" s="23">
        <v>9523.83</v>
      </c>
      <c r="D164" s="8">
        <v>7619.06</v>
      </c>
      <c r="E164" s="23">
        <v>0</v>
      </c>
      <c r="F164" s="23">
        <v>0</v>
      </c>
      <c r="G164" s="23">
        <v>1965.56</v>
      </c>
      <c r="H164" s="8">
        <v>1572.46</v>
      </c>
      <c r="I164" s="53">
        <v>0</v>
      </c>
      <c r="J164" s="23">
        <v>0</v>
      </c>
      <c r="K164" s="8">
        <v>0</v>
      </c>
      <c r="L164" s="23">
        <v>0</v>
      </c>
      <c r="M164" s="8">
        <v>0</v>
      </c>
      <c r="O164" s="33"/>
      <c r="P164" s="33"/>
    </row>
    <row r="165" spans="1:16" ht="15" customHeight="1" x14ac:dyDescent="0.2">
      <c r="A165" s="7" t="s">
        <v>64</v>
      </c>
      <c r="B165" s="41">
        <v>0.32</v>
      </c>
      <c r="C165" s="23">
        <v>14581.93</v>
      </c>
      <c r="D165" s="8">
        <v>11665.549999999997</v>
      </c>
      <c r="E165" s="23">
        <v>0</v>
      </c>
      <c r="F165" s="23">
        <v>0</v>
      </c>
      <c r="G165" s="23">
        <v>7734.7</v>
      </c>
      <c r="H165" s="8">
        <v>6187.76</v>
      </c>
      <c r="I165" s="53">
        <v>0</v>
      </c>
      <c r="J165" s="23">
        <v>0</v>
      </c>
      <c r="K165" s="8">
        <v>0</v>
      </c>
      <c r="L165" s="23">
        <v>0</v>
      </c>
      <c r="M165" s="8">
        <v>0</v>
      </c>
      <c r="O165" s="33"/>
      <c r="P165" s="33"/>
    </row>
    <row r="166" spans="1:16" ht="15" customHeight="1" x14ac:dyDescent="0.2">
      <c r="A166" s="7" t="s">
        <v>65</v>
      </c>
      <c r="B166" s="40">
        <v>0.85399999999999998</v>
      </c>
      <c r="C166" s="23">
        <v>38915.53</v>
      </c>
      <c r="D166" s="8">
        <v>31132.43</v>
      </c>
      <c r="E166" s="23">
        <v>0</v>
      </c>
      <c r="F166" s="23">
        <v>0</v>
      </c>
      <c r="G166" s="23">
        <v>6010.17</v>
      </c>
      <c r="H166" s="8">
        <v>4808.1499999999996</v>
      </c>
      <c r="I166" s="53">
        <v>0</v>
      </c>
      <c r="J166" s="23">
        <v>0</v>
      </c>
      <c r="K166" s="8">
        <v>0</v>
      </c>
      <c r="L166" s="23">
        <v>0</v>
      </c>
      <c r="M166" s="8">
        <v>0</v>
      </c>
      <c r="O166" s="33"/>
      <c r="P166" s="33"/>
    </row>
    <row r="167" spans="1:16" ht="15" customHeight="1" x14ac:dyDescent="0.2">
      <c r="A167" s="7" t="s">
        <v>66</v>
      </c>
      <c r="B167" s="41">
        <v>0.25</v>
      </c>
      <c r="C167" s="23">
        <v>11392.14</v>
      </c>
      <c r="D167" s="8">
        <v>9113.7099999999991</v>
      </c>
      <c r="E167" s="23">
        <v>0</v>
      </c>
      <c r="F167" s="23">
        <v>0</v>
      </c>
      <c r="G167" s="23">
        <v>8465.74</v>
      </c>
      <c r="H167" s="8">
        <v>6772.6</v>
      </c>
      <c r="I167" s="53">
        <v>0</v>
      </c>
      <c r="J167" s="23">
        <v>0</v>
      </c>
      <c r="K167" s="8">
        <v>0</v>
      </c>
      <c r="L167" s="23">
        <v>0</v>
      </c>
      <c r="M167" s="8">
        <v>0</v>
      </c>
      <c r="O167" s="33"/>
      <c r="P167" s="33"/>
    </row>
    <row r="168" spans="1:16" ht="15" customHeight="1" x14ac:dyDescent="0.2">
      <c r="A168" s="7" t="s">
        <v>67</v>
      </c>
      <c r="B168" s="40">
        <v>0.54500000000000004</v>
      </c>
      <c r="C168" s="23">
        <v>24834.84</v>
      </c>
      <c r="D168" s="8">
        <v>19867.87</v>
      </c>
      <c r="E168" s="23">
        <v>0</v>
      </c>
      <c r="F168" s="23">
        <v>0</v>
      </c>
      <c r="G168" s="23">
        <v>677.99</v>
      </c>
      <c r="H168" s="8">
        <v>542.4</v>
      </c>
      <c r="I168" s="53">
        <v>0</v>
      </c>
      <c r="J168" s="23">
        <v>0</v>
      </c>
      <c r="K168" s="8">
        <v>0</v>
      </c>
      <c r="L168" s="23">
        <v>0</v>
      </c>
      <c r="M168" s="8">
        <v>0</v>
      </c>
      <c r="O168" s="33"/>
      <c r="P168" s="33"/>
    </row>
    <row r="169" spans="1:16" ht="15" customHeight="1" x14ac:dyDescent="0.2">
      <c r="A169" s="7" t="s">
        <v>68</v>
      </c>
      <c r="B169" s="40">
        <v>2.2349999999999999</v>
      </c>
      <c r="C169" s="23">
        <v>101845.68</v>
      </c>
      <c r="D169" s="8">
        <v>81476.539999999994</v>
      </c>
      <c r="E169" s="23">
        <v>0</v>
      </c>
      <c r="F169" s="23">
        <v>0</v>
      </c>
      <c r="G169" s="23">
        <v>13722.5</v>
      </c>
      <c r="H169" s="8">
        <v>10978.01</v>
      </c>
      <c r="I169" s="53">
        <v>0</v>
      </c>
      <c r="J169" s="23">
        <v>0</v>
      </c>
      <c r="K169" s="8">
        <v>0</v>
      </c>
      <c r="L169" s="23">
        <v>0</v>
      </c>
      <c r="M169" s="8">
        <v>0</v>
      </c>
      <c r="O169" s="33"/>
      <c r="P169" s="33"/>
    </row>
    <row r="170" spans="1:16" ht="15" customHeight="1" x14ac:dyDescent="0.2">
      <c r="A170" s="7" t="s">
        <v>69</v>
      </c>
      <c r="B170" s="40">
        <v>0.65100000000000002</v>
      </c>
      <c r="C170" s="23">
        <v>29665.119999999999</v>
      </c>
      <c r="D170" s="8">
        <v>23732.09</v>
      </c>
      <c r="E170" s="23">
        <v>0</v>
      </c>
      <c r="F170" s="23">
        <v>0</v>
      </c>
      <c r="G170" s="23">
        <v>6811.88</v>
      </c>
      <c r="H170" s="8">
        <v>5449.51</v>
      </c>
      <c r="I170" s="53">
        <v>0</v>
      </c>
      <c r="J170" s="23">
        <v>0</v>
      </c>
      <c r="K170" s="8">
        <v>0</v>
      </c>
      <c r="L170" s="23">
        <v>0</v>
      </c>
      <c r="M170" s="8">
        <v>0</v>
      </c>
      <c r="O170" s="33"/>
      <c r="P170" s="33"/>
    </row>
    <row r="171" spans="1:16" ht="15" customHeight="1" x14ac:dyDescent="0.2">
      <c r="A171" s="7" t="s">
        <v>70</v>
      </c>
      <c r="B171" s="40">
        <v>0.42299999999999999</v>
      </c>
      <c r="C171" s="23">
        <v>19275.489999999998</v>
      </c>
      <c r="D171" s="8">
        <v>15420.400000000001</v>
      </c>
      <c r="E171" s="23">
        <v>0</v>
      </c>
      <c r="F171" s="23">
        <v>0</v>
      </c>
      <c r="G171" s="23">
        <v>2369.6499999999996</v>
      </c>
      <c r="H171" s="8">
        <v>1895.73</v>
      </c>
      <c r="I171" s="53">
        <v>0</v>
      </c>
      <c r="J171" s="23">
        <v>0</v>
      </c>
      <c r="K171" s="8">
        <v>0</v>
      </c>
      <c r="L171" s="23">
        <v>0</v>
      </c>
      <c r="M171" s="8">
        <v>0</v>
      </c>
      <c r="O171" s="33"/>
      <c r="P171" s="33"/>
    </row>
    <row r="172" spans="1:16" ht="15" customHeight="1" x14ac:dyDescent="0.2">
      <c r="A172" s="7" t="s">
        <v>71</v>
      </c>
      <c r="B172" s="40">
        <v>0.85199999999999998</v>
      </c>
      <c r="C172" s="23">
        <v>38824.390000000007</v>
      </c>
      <c r="D172" s="8">
        <v>31059.520000000004</v>
      </c>
      <c r="E172" s="23">
        <v>0</v>
      </c>
      <c r="F172" s="23">
        <v>0</v>
      </c>
      <c r="G172" s="23">
        <v>13743.560000000001</v>
      </c>
      <c r="H172" s="8">
        <v>10994.859999999999</v>
      </c>
      <c r="I172" s="53">
        <v>0</v>
      </c>
      <c r="J172" s="23">
        <v>0</v>
      </c>
      <c r="K172" s="8">
        <v>0</v>
      </c>
      <c r="L172" s="23">
        <v>0</v>
      </c>
      <c r="M172" s="8">
        <v>0</v>
      </c>
      <c r="O172" s="33"/>
      <c r="P172" s="33"/>
    </row>
    <row r="173" spans="1:16" ht="15" customHeight="1" x14ac:dyDescent="0.2">
      <c r="A173" s="7" t="s">
        <v>72</v>
      </c>
      <c r="B173" s="40">
        <v>0.22600000000000001</v>
      </c>
      <c r="C173" s="23">
        <v>10298.49</v>
      </c>
      <c r="D173" s="8">
        <v>8238.7999999999993</v>
      </c>
      <c r="E173" s="23">
        <v>0</v>
      </c>
      <c r="F173" s="23">
        <v>0</v>
      </c>
      <c r="G173" s="23">
        <v>3914.58</v>
      </c>
      <c r="H173" s="8">
        <v>3131.67</v>
      </c>
      <c r="I173" s="53">
        <v>0</v>
      </c>
      <c r="J173" s="23">
        <v>0</v>
      </c>
      <c r="K173" s="8">
        <v>0</v>
      </c>
      <c r="L173" s="23">
        <v>0</v>
      </c>
      <c r="M173" s="8">
        <v>0</v>
      </c>
      <c r="O173" s="33"/>
      <c r="P173" s="33"/>
    </row>
    <row r="174" spans="1:16" ht="15" customHeight="1" x14ac:dyDescent="0.2">
      <c r="A174" s="7" t="s">
        <v>73</v>
      </c>
      <c r="B174" s="40">
        <v>1.901</v>
      </c>
      <c r="C174" s="23">
        <v>86625.790000000008</v>
      </c>
      <c r="D174" s="8">
        <v>69300.62999999999</v>
      </c>
      <c r="E174" s="23">
        <v>0</v>
      </c>
      <c r="F174" s="23">
        <v>0</v>
      </c>
      <c r="G174" s="23">
        <v>33915.339999999997</v>
      </c>
      <c r="H174" s="8">
        <v>27132.28</v>
      </c>
      <c r="I174" s="53">
        <v>0</v>
      </c>
      <c r="J174" s="23">
        <v>0</v>
      </c>
      <c r="K174" s="8">
        <v>0</v>
      </c>
      <c r="L174" s="23">
        <v>0</v>
      </c>
      <c r="M174" s="8">
        <v>0</v>
      </c>
      <c r="O174" s="33"/>
      <c r="P174" s="33"/>
    </row>
    <row r="175" spans="1:16" ht="15" customHeight="1" x14ac:dyDescent="0.2">
      <c r="A175" s="7" t="s">
        <v>74</v>
      </c>
      <c r="B175" s="40">
        <v>0.312</v>
      </c>
      <c r="C175" s="23">
        <v>14217.380000000001</v>
      </c>
      <c r="D175" s="8">
        <v>11373.91</v>
      </c>
      <c r="E175" s="23">
        <v>0</v>
      </c>
      <c r="F175" s="23">
        <v>0</v>
      </c>
      <c r="G175" s="23">
        <v>179.71</v>
      </c>
      <c r="H175" s="8">
        <v>143.77000000000001</v>
      </c>
      <c r="I175" s="53">
        <v>0</v>
      </c>
      <c r="J175" s="23">
        <v>0</v>
      </c>
      <c r="K175" s="8">
        <v>0</v>
      </c>
      <c r="L175" s="23">
        <v>0</v>
      </c>
      <c r="M175" s="8">
        <v>0</v>
      </c>
      <c r="O175" s="33"/>
      <c r="P175" s="33"/>
    </row>
    <row r="176" spans="1:16" ht="15" customHeight="1" x14ac:dyDescent="0.2">
      <c r="A176" s="7" t="s">
        <v>75</v>
      </c>
      <c r="B176" s="40">
        <v>15.625</v>
      </c>
      <c r="C176" s="23">
        <v>712008.39999999991</v>
      </c>
      <c r="D176" s="8">
        <v>569606.72000000009</v>
      </c>
      <c r="E176" s="23">
        <v>0</v>
      </c>
      <c r="F176" s="23">
        <v>0</v>
      </c>
      <c r="G176" s="23">
        <v>117054.88</v>
      </c>
      <c r="H176" s="8">
        <v>93643.91</v>
      </c>
      <c r="I176" s="53">
        <v>0</v>
      </c>
      <c r="J176" s="23">
        <v>0</v>
      </c>
      <c r="K176" s="8">
        <v>0</v>
      </c>
      <c r="L176" s="23">
        <v>0</v>
      </c>
      <c r="M176" s="8">
        <v>0</v>
      </c>
      <c r="O176" s="33"/>
      <c r="P176" s="33"/>
    </row>
    <row r="177" spans="1:16" ht="15" customHeight="1" x14ac:dyDescent="0.2">
      <c r="A177" s="7" t="s">
        <v>76</v>
      </c>
      <c r="B177" s="40">
        <v>0.72199999999999998</v>
      </c>
      <c r="C177" s="23">
        <v>32900.480000000003</v>
      </c>
      <c r="D177" s="8">
        <v>26320.379999999997</v>
      </c>
      <c r="E177" s="23">
        <v>0</v>
      </c>
      <c r="F177" s="23">
        <v>0</v>
      </c>
      <c r="G177" s="23">
        <v>4062.82</v>
      </c>
      <c r="H177" s="8">
        <v>3250.27</v>
      </c>
      <c r="I177" s="53">
        <v>0</v>
      </c>
      <c r="J177" s="23">
        <v>0</v>
      </c>
      <c r="K177" s="8">
        <v>0</v>
      </c>
      <c r="L177" s="23">
        <v>0</v>
      </c>
      <c r="M177" s="8">
        <v>0</v>
      </c>
      <c r="O177" s="33"/>
      <c r="P177" s="33"/>
    </row>
    <row r="178" spans="1:16" ht="15" customHeight="1" x14ac:dyDescent="0.2">
      <c r="A178" s="7" t="s">
        <v>77</v>
      </c>
      <c r="B178" s="40">
        <v>0.49099999999999999</v>
      </c>
      <c r="C178" s="23">
        <v>22374.15</v>
      </c>
      <c r="D178" s="8">
        <v>17899.32</v>
      </c>
      <c r="E178" s="23">
        <v>0</v>
      </c>
      <c r="F178" s="23">
        <v>0</v>
      </c>
      <c r="G178" s="23">
        <v>4703.4400000000005</v>
      </c>
      <c r="H178" s="8">
        <v>3762.7599999999998</v>
      </c>
      <c r="I178" s="53">
        <v>0</v>
      </c>
      <c r="J178" s="23">
        <v>0</v>
      </c>
      <c r="K178" s="8">
        <v>0</v>
      </c>
      <c r="L178" s="23">
        <v>0</v>
      </c>
      <c r="M178" s="8">
        <v>0</v>
      </c>
      <c r="O178" s="33"/>
      <c r="P178" s="33"/>
    </row>
    <row r="179" spans="1:16" ht="15" customHeight="1" x14ac:dyDescent="0.2">
      <c r="A179" s="7" t="s">
        <v>78</v>
      </c>
      <c r="B179" s="40">
        <v>0.68700000000000006</v>
      </c>
      <c r="C179" s="23">
        <v>31305.589999999997</v>
      </c>
      <c r="D179" s="8">
        <v>25044.47</v>
      </c>
      <c r="E179" s="23">
        <v>0</v>
      </c>
      <c r="F179" s="23">
        <v>0</v>
      </c>
      <c r="G179" s="23">
        <v>8087.61</v>
      </c>
      <c r="H179" s="8">
        <v>6470.09</v>
      </c>
      <c r="I179" s="53">
        <v>0</v>
      </c>
      <c r="J179" s="23">
        <v>0</v>
      </c>
      <c r="K179" s="8">
        <v>0</v>
      </c>
      <c r="L179" s="23">
        <v>0</v>
      </c>
      <c r="M179" s="8">
        <v>0</v>
      </c>
      <c r="O179" s="33"/>
      <c r="P179" s="33"/>
    </row>
    <row r="180" spans="1:16" ht="15" customHeight="1" x14ac:dyDescent="0.2">
      <c r="A180" s="7" t="s">
        <v>79</v>
      </c>
      <c r="B180" s="40">
        <v>2.9870000000000001</v>
      </c>
      <c r="C180" s="23">
        <v>136113.22</v>
      </c>
      <c r="D180" s="8">
        <v>108890.57</v>
      </c>
      <c r="E180" s="23">
        <v>0</v>
      </c>
      <c r="F180" s="23">
        <v>0</v>
      </c>
      <c r="G180" s="23">
        <v>9117.56</v>
      </c>
      <c r="H180" s="8">
        <v>7294.06</v>
      </c>
      <c r="I180" s="53">
        <v>0</v>
      </c>
      <c r="J180" s="23">
        <v>0</v>
      </c>
      <c r="K180" s="8">
        <v>0</v>
      </c>
      <c r="L180" s="23">
        <v>0</v>
      </c>
      <c r="M180" s="8">
        <v>0</v>
      </c>
      <c r="O180" s="33"/>
      <c r="P180" s="33"/>
    </row>
    <row r="181" spans="1:16" ht="15" customHeight="1" x14ac:dyDescent="0.2">
      <c r="A181" s="7" t="s">
        <v>80</v>
      </c>
      <c r="B181" s="40">
        <v>0.31900000000000001</v>
      </c>
      <c r="C181" s="23">
        <v>14536.359999999999</v>
      </c>
      <c r="D181" s="8">
        <v>11629.080000000002</v>
      </c>
      <c r="E181" s="23">
        <v>0</v>
      </c>
      <c r="F181" s="23">
        <v>0</v>
      </c>
      <c r="G181" s="23">
        <v>95.160000000000011</v>
      </c>
      <c r="H181" s="8">
        <v>76.14</v>
      </c>
      <c r="I181" s="53">
        <v>0</v>
      </c>
      <c r="J181" s="23">
        <v>0</v>
      </c>
      <c r="K181" s="8">
        <v>0</v>
      </c>
      <c r="L181" s="23">
        <v>0</v>
      </c>
      <c r="M181" s="8">
        <v>0</v>
      </c>
      <c r="O181" s="33"/>
      <c r="P181" s="33"/>
    </row>
    <row r="182" spans="1:16" ht="15" customHeight="1" x14ac:dyDescent="0.2">
      <c r="A182" s="7" t="s">
        <v>81</v>
      </c>
      <c r="B182" s="40">
        <v>0.65800000000000003</v>
      </c>
      <c r="C182" s="23">
        <v>29984.100000000002</v>
      </c>
      <c r="D182" s="8">
        <v>23987.280000000002</v>
      </c>
      <c r="E182" s="23">
        <v>0</v>
      </c>
      <c r="F182" s="23">
        <v>0</v>
      </c>
      <c r="G182" s="23">
        <v>2291.6999999999998</v>
      </c>
      <c r="H182" s="8">
        <v>1833.36</v>
      </c>
      <c r="I182" s="53">
        <v>0</v>
      </c>
      <c r="J182" s="23">
        <v>0</v>
      </c>
      <c r="K182" s="8">
        <v>0</v>
      </c>
      <c r="L182" s="23">
        <v>0</v>
      </c>
      <c r="M182" s="8">
        <v>0</v>
      </c>
      <c r="O182" s="33"/>
      <c r="P182" s="33"/>
    </row>
    <row r="183" spans="1:16" ht="15" customHeight="1" x14ac:dyDescent="0.2">
      <c r="A183" s="7" t="s">
        <v>82</v>
      </c>
      <c r="B183" s="40">
        <v>5.056</v>
      </c>
      <c r="C183" s="23">
        <v>230394.51999999996</v>
      </c>
      <c r="D183" s="8">
        <v>184315.61</v>
      </c>
      <c r="E183" s="23">
        <v>0</v>
      </c>
      <c r="F183" s="23">
        <v>0</v>
      </c>
      <c r="G183" s="23">
        <v>146218.41</v>
      </c>
      <c r="H183" s="8">
        <v>116974.73</v>
      </c>
      <c r="I183" s="53">
        <v>0</v>
      </c>
      <c r="J183" s="23">
        <v>0</v>
      </c>
      <c r="K183" s="8">
        <v>0</v>
      </c>
      <c r="L183" s="23">
        <v>0</v>
      </c>
      <c r="M183" s="8">
        <v>0</v>
      </c>
      <c r="O183" s="33"/>
      <c r="P183" s="33"/>
    </row>
    <row r="184" spans="1:16" ht="15" customHeight="1" x14ac:dyDescent="0.2">
      <c r="A184" s="10" t="s">
        <v>83</v>
      </c>
      <c r="B184" s="40">
        <v>14.782</v>
      </c>
      <c r="C184" s="24">
        <v>673594.13</v>
      </c>
      <c r="D184" s="11">
        <v>538875.27</v>
      </c>
      <c r="E184" s="24">
        <v>0</v>
      </c>
      <c r="F184" s="24">
        <v>0</v>
      </c>
      <c r="G184" s="24">
        <v>129179.45999999999</v>
      </c>
      <c r="H184" s="11">
        <v>103343.58</v>
      </c>
      <c r="I184" s="52">
        <v>0</v>
      </c>
      <c r="J184" s="24">
        <v>0</v>
      </c>
      <c r="K184" s="11">
        <v>0</v>
      </c>
      <c r="L184" s="24">
        <v>0</v>
      </c>
      <c r="M184" s="11">
        <v>0</v>
      </c>
      <c r="O184" s="33"/>
      <c r="P184" s="33"/>
    </row>
    <row r="185" spans="1:16" ht="15" customHeight="1" x14ac:dyDescent="0.2">
      <c r="A185" s="25" t="s">
        <v>0</v>
      </c>
      <c r="B185" s="38">
        <v>1.0000000000000002</v>
      </c>
      <c r="C185" s="27">
        <v>4556853.7100000009</v>
      </c>
      <c r="D185" s="27">
        <v>3645482.9800000004</v>
      </c>
      <c r="E185" s="27">
        <v>0</v>
      </c>
      <c r="F185" s="27">
        <v>0</v>
      </c>
      <c r="G185" s="27">
        <v>1135208.57</v>
      </c>
      <c r="H185" s="27">
        <v>908167.44999999984</v>
      </c>
      <c r="I185" s="51">
        <v>0</v>
      </c>
      <c r="J185" s="27">
        <v>0</v>
      </c>
      <c r="K185" s="27">
        <v>0</v>
      </c>
      <c r="L185" s="27">
        <v>0</v>
      </c>
      <c r="M185" s="27">
        <v>0</v>
      </c>
      <c r="O185" s="33"/>
      <c r="P185" s="33"/>
    </row>
    <row r="186" spans="1:16" ht="15" customHeight="1" x14ac:dyDescent="0.2">
      <c r="A186" s="105" t="s">
        <v>84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O186" s="33"/>
      <c r="P186" s="33"/>
    </row>
    <row r="187" spans="1:16" ht="15" customHeight="1" x14ac:dyDescent="0.2">
      <c r="A187" s="31"/>
      <c r="B187" s="37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O187" s="33"/>
      <c r="P187" s="33"/>
    </row>
    <row r="188" spans="1:16" ht="15" customHeight="1" x14ac:dyDescent="0.2">
      <c r="A188" s="1" t="s">
        <v>87</v>
      </c>
      <c r="B188" s="35"/>
      <c r="C188" s="29"/>
      <c r="D188" s="29"/>
      <c r="E188" s="29"/>
      <c r="F188" s="29"/>
      <c r="G188" s="30"/>
      <c r="H188" s="30"/>
      <c r="I188" s="30"/>
      <c r="J188" s="30"/>
      <c r="K188" s="30"/>
      <c r="L188" s="30"/>
      <c r="M188" s="30"/>
      <c r="O188" s="33"/>
      <c r="P188" s="33"/>
    </row>
    <row r="189" spans="1:16" ht="15" customHeight="1" x14ac:dyDescent="0.2">
      <c r="A189" s="102" t="s">
        <v>96</v>
      </c>
      <c r="B189" s="102"/>
      <c r="C189" s="102"/>
      <c r="D189" s="102"/>
      <c r="E189" s="102"/>
      <c r="F189" s="102"/>
      <c r="G189" s="102"/>
      <c r="H189" s="102"/>
      <c r="I189" s="31"/>
      <c r="N189" s="2"/>
    </row>
    <row r="190" spans="1:16" ht="15" customHeight="1" x14ac:dyDescent="0.25">
      <c r="A190" s="103" t="s">
        <v>99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2"/>
    </row>
    <row r="191" spans="1:16" ht="15" customHeight="1" x14ac:dyDescent="0.25">
      <c r="A191" s="103" t="s">
        <v>92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2"/>
    </row>
    <row r="192" spans="1:16" ht="15" customHeight="1" x14ac:dyDescent="0.25">
      <c r="A192" s="102" t="s">
        <v>93</v>
      </c>
      <c r="B192" s="102"/>
      <c r="C192" s="102"/>
      <c r="D192" s="102"/>
      <c r="E192" s="102"/>
      <c r="F192" s="102"/>
      <c r="G192" s="102"/>
      <c r="H192" s="102"/>
      <c r="I192" s="102"/>
      <c r="N192" s="2"/>
    </row>
    <row r="193" spans="1:14" ht="15" customHeight="1" x14ac:dyDescent="0.25">
      <c r="A193" s="102" t="s">
        <v>98</v>
      </c>
      <c r="B193" s="102"/>
      <c r="C193" s="102"/>
      <c r="D193" s="102"/>
      <c r="E193" s="102"/>
      <c r="F193" s="102"/>
      <c r="G193" s="102"/>
      <c r="H193" s="102"/>
      <c r="I193" s="102"/>
      <c r="N193" s="2"/>
    </row>
    <row r="194" spans="1:14" ht="15" customHeight="1" x14ac:dyDescent="0.2">
      <c r="A194" s="31"/>
      <c r="B194" s="37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4" ht="15" customHeight="1" x14ac:dyDescent="0.2">
      <c r="A195" s="31"/>
      <c r="B195" s="37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4" ht="15" customHeight="1" x14ac:dyDescent="0.2">
      <c r="A196" s="31"/>
      <c r="B196" s="37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4" ht="15" customHeight="1" x14ac:dyDescent="0.2">
      <c r="A197" s="31"/>
      <c r="B197" s="37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4" ht="15" customHeight="1" x14ac:dyDescent="0.2">
      <c r="A198" s="31"/>
      <c r="B198" s="37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4" ht="15" customHeight="1" x14ac:dyDescent="0.2">
      <c r="A199" s="31"/>
      <c r="B199" s="37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4" ht="15" customHeight="1" x14ac:dyDescent="0.2">
      <c r="A200" s="31"/>
      <c r="B200" s="37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4" ht="15" customHeight="1" x14ac:dyDescent="0.2">
      <c r="A201" s="31"/>
      <c r="B201" s="37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4" ht="15" customHeight="1" x14ac:dyDescent="0.2">
      <c r="A202" s="31"/>
      <c r="B202" s="37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4" ht="15" customHeight="1" x14ac:dyDescent="0.2">
      <c r="A203" s="31"/>
      <c r="B203" s="37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4" ht="15" customHeight="1" x14ac:dyDescent="0.2">
      <c r="A204" s="31"/>
      <c r="B204" s="3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4" ht="15" customHeight="1" x14ac:dyDescent="0.2">
      <c r="A205" s="31"/>
      <c r="B205" s="3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4" s="31" customFormat="1" ht="15" customHeight="1" x14ac:dyDescent="0.2">
      <c r="B206" s="37"/>
    </row>
    <row r="207" spans="1:14" s="31" customFormat="1" ht="15" customHeight="1" x14ac:dyDescent="0.2">
      <c r="B207" s="37"/>
    </row>
    <row r="208" spans="1:14" s="31" customFormat="1" ht="15" customHeight="1" x14ac:dyDescent="0.2">
      <c r="A208" s="2"/>
      <c r="B208" s="34"/>
      <c r="C208" s="17"/>
      <c r="D208" s="17"/>
      <c r="E208" s="2"/>
      <c r="F208" s="2"/>
      <c r="G208" s="2"/>
      <c r="H208" s="2"/>
      <c r="I208" s="2"/>
      <c r="J208" s="2"/>
      <c r="K208" s="2"/>
      <c r="L208" s="2"/>
      <c r="M208" s="2"/>
    </row>
    <row r="209" spans="1:13" s="31" customFormat="1" ht="15" customHeight="1" x14ac:dyDescent="0.2">
      <c r="A209" s="2"/>
      <c r="B209" s="34"/>
      <c r="C209" s="17"/>
      <c r="D209" s="17"/>
      <c r="E209" s="2"/>
      <c r="F209" s="2"/>
      <c r="G209" s="2"/>
      <c r="H209" s="2"/>
      <c r="I209" s="2"/>
      <c r="J209" s="2"/>
      <c r="K209" s="2"/>
      <c r="L209" s="2"/>
      <c r="M209" s="2"/>
    </row>
    <row r="210" spans="1:13" s="31" customFormat="1" ht="15" customHeight="1" x14ac:dyDescent="0.2">
      <c r="A210" s="2"/>
      <c r="B210" s="34"/>
      <c r="C210" s="17"/>
      <c r="D210" s="17"/>
      <c r="E210" s="2"/>
      <c r="F210" s="2"/>
      <c r="G210" s="2"/>
      <c r="H210" s="2"/>
      <c r="I210" s="2"/>
      <c r="J210" s="2"/>
      <c r="K210" s="2"/>
      <c r="L210" s="2"/>
      <c r="M210" s="2"/>
    </row>
    <row r="211" spans="1:13" s="31" customFormat="1" ht="15" customHeight="1" x14ac:dyDescent="0.2">
      <c r="A211" s="2"/>
      <c r="B211" s="34"/>
      <c r="C211" s="17"/>
      <c r="D211" s="17"/>
      <c r="E211" s="2"/>
      <c r="F211" s="2"/>
      <c r="G211" s="2"/>
      <c r="H211" s="2"/>
      <c r="I211" s="2"/>
      <c r="J211" s="2"/>
      <c r="K211" s="2"/>
      <c r="L211" s="2"/>
      <c r="M211" s="2"/>
    </row>
    <row r="212" spans="1:13" s="31" customFormat="1" ht="15" customHeight="1" x14ac:dyDescent="0.2">
      <c r="A212" s="2"/>
      <c r="B212" s="34"/>
      <c r="C212" s="17"/>
      <c r="D212" s="17"/>
      <c r="E212" s="2"/>
      <c r="F212" s="2"/>
      <c r="G212" s="2"/>
      <c r="H212" s="2"/>
      <c r="I212" s="2"/>
      <c r="J212" s="2"/>
      <c r="K212" s="2"/>
      <c r="L212" s="2"/>
      <c r="M212" s="2"/>
    </row>
    <row r="213" spans="1:13" s="31" customFormat="1" ht="15" customHeight="1" x14ac:dyDescent="0.2">
      <c r="A213" s="2"/>
      <c r="B213" s="34"/>
      <c r="C213" s="17"/>
      <c r="D213" s="17"/>
      <c r="E213" s="2"/>
      <c r="F213" s="2"/>
      <c r="G213" s="2"/>
      <c r="H213" s="2"/>
      <c r="I213" s="2"/>
      <c r="J213" s="2"/>
      <c r="K213" s="2"/>
      <c r="L213" s="2"/>
      <c r="M213" s="2"/>
    </row>
    <row r="214" spans="1:13" s="31" customFormat="1" ht="15" customHeight="1" x14ac:dyDescent="0.2">
      <c r="A214" s="2"/>
      <c r="B214" s="34"/>
      <c r="C214" s="17"/>
      <c r="D214" s="17"/>
      <c r="E214" s="2"/>
      <c r="F214" s="2"/>
      <c r="G214" s="2"/>
      <c r="H214" s="2"/>
      <c r="I214" s="2"/>
      <c r="J214" s="2"/>
      <c r="K214" s="2"/>
      <c r="L214" s="2"/>
      <c r="M214" s="2"/>
    </row>
    <row r="215" spans="1:13" s="31" customFormat="1" ht="15" customHeight="1" x14ac:dyDescent="0.2">
      <c r="A215" s="2"/>
      <c r="B215" s="34"/>
      <c r="C215" s="17"/>
      <c r="D215" s="17"/>
      <c r="E215" s="2"/>
      <c r="F215" s="2"/>
      <c r="G215" s="2"/>
      <c r="H215" s="2"/>
      <c r="I215" s="2"/>
      <c r="J215" s="2"/>
      <c r="K215" s="2"/>
      <c r="L215" s="2"/>
      <c r="M215" s="2"/>
    </row>
    <row r="216" spans="1:13" s="31" customFormat="1" ht="15" customHeight="1" x14ac:dyDescent="0.2">
      <c r="A216" s="2"/>
      <c r="B216" s="34"/>
      <c r="C216" s="17"/>
      <c r="D216" s="17"/>
      <c r="E216" s="2"/>
      <c r="F216" s="2"/>
      <c r="G216" s="2"/>
      <c r="H216" s="2"/>
      <c r="I216" s="2"/>
      <c r="J216" s="2"/>
      <c r="K216" s="2"/>
      <c r="L216" s="2"/>
      <c r="M216" s="2"/>
    </row>
    <row r="217" spans="1:13" s="31" customFormat="1" ht="15" customHeight="1" x14ac:dyDescent="0.2">
      <c r="A217" s="2"/>
      <c r="B217" s="34"/>
      <c r="C217" s="17"/>
      <c r="D217" s="17"/>
      <c r="E217" s="2"/>
      <c r="F217" s="2"/>
      <c r="G217" s="2"/>
      <c r="H217" s="2"/>
      <c r="I217" s="2"/>
      <c r="J217" s="2"/>
      <c r="K217" s="2"/>
      <c r="L217" s="2"/>
      <c r="M217" s="2"/>
    </row>
    <row r="218" spans="1:13" s="31" customFormat="1" ht="15" customHeight="1" x14ac:dyDescent="0.2">
      <c r="A218" s="2"/>
      <c r="B218" s="34"/>
      <c r="C218" s="17"/>
      <c r="D218" s="17"/>
      <c r="E218" s="2"/>
      <c r="F218" s="2"/>
      <c r="G218" s="2"/>
      <c r="H218" s="2"/>
      <c r="I218" s="2"/>
      <c r="J218" s="2"/>
      <c r="K218" s="2"/>
      <c r="L218" s="2"/>
      <c r="M218" s="2"/>
    </row>
    <row r="219" spans="1:13" s="31" customFormat="1" ht="15" customHeight="1" x14ac:dyDescent="0.2">
      <c r="A219" s="2"/>
      <c r="B219" s="34"/>
      <c r="C219" s="17"/>
      <c r="D219" s="17"/>
      <c r="E219" s="2"/>
      <c r="F219" s="2"/>
      <c r="G219" s="2"/>
      <c r="H219" s="2"/>
      <c r="I219" s="2"/>
      <c r="J219" s="2"/>
      <c r="K219" s="2"/>
      <c r="L219" s="2"/>
      <c r="M219" s="2"/>
    </row>
    <row r="220" spans="1:13" s="31" customFormat="1" ht="15" customHeight="1" x14ac:dyDescent="0.2">
      <c r="A220" s="2"/>
      <c r="B220" s="34"/>
      <c r="C220" s="17"/>
      <c r="D220" s="17"/>
      <c r="E220" s="2"/>
      <c r="F220" s="2"/>
      <c r="G220" s="2"/>
      <c r="H220" s="2"/>
      <c r="I220" s="2"/>
      <c r="J220" s="2"/>
      <c r="K220" s="2"/>
      <c r="L220" s="2"/>
      <c r="M220" s="2"/>
    </row>
    <row r="221" spans="1:13" s="31" customFormat="1" ht="15" customHeight="1" x14ac:dyDescent="0.2">
      <c r="A221" s="2"/>
      <c r="B221" s="34"/>
      <c r="C221" s="17"/>
      <c r="D221" s="17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 customHeight="1" x14ac:dyDescent="0.2">
      <c r="C222" s="17"/>
      <c r="D222" s="17"/>
    </row>
    <row r="223" spans="1:13" ht="15" customHeight="1" x14ac:dyDescent="0.2">
      <c r="C223" s="17"/>
      <c r="D223" s="17"/>
    </row>
    <row r="224" spans="1:13" ht="15" customHeight="1" x14ac:dyDescent="0.2">
      <c r="C224" s="17"/>
      <c r="D224" s="17"/>
    </row>
    <row r="225" spans="3:4" ht="15" customHeight="1" x14ac:dyDescent="0.2">
      <c r="C225" s="17"/>
      <c r="D225" s="17"/>
    </row>
    <row r="226" spans="3:4" ht="15" customHeight="1" x14ac:dyDescent="0.2">
      <c r="C226" s="17"/>
      <c r="D226" s="17"/>
    </row>
    <row r="227" spans="3:4" ht="15" customHeight="1" x14ac:dyDescent="0.2">
      <c r="C227" s="17"/>
      <c r="D227" s="17"/>
    </row>
  </sheetData>
  <mergeCells count="41">
    <mergeCell ref="A5:M5"/>
    <mergeCell ref="J9:K9"/>
    <mergeCell ref="J105:K105"/>
    <mergeCell ref="A2:M2"/>
    <mergeCell ref="A3:M3"/>
    <mergeCell ref="A4:M4"/>
    <mergeCell ref="A6:M6"/>
    <mergeCell ref="A8:D8"/>
    <mergeCell ref="A9:A10"/>
    <mergeCell ref="B9:B10"/>
    <mergeCell ref="C9:D9"/>
    <mergeCell ref="E9:F9"/>
    <mergeCell ref="G9:H9"/>
    <mergeCell ref="I9:I10"/>
    <mergeCell ref="L9:M9"/>
    <mergeCell ref="A100:M100"/>
    <mergeCell ref="S17:AF17"/>
    <mergeCell ref="A90:M90"/>
    <mergeCell ref="A92:L92"/>
    <mergeCell ref="A93:O93"/>
    <mergeCell ref="A94:O94"/>
    <mergeCell ref="A193:I193"/>
    <mergeCell ref="A101:M101"/>
    <mergeCell ref="A102:M102"/>
    <mergeCell ref="A103:M103"/>
    <mergeCell ref="A105:A106"/>
    <mergeCell ref="B105:B106"/>
    <mergeCell ref="C105:D105"/>
    <mergeCell ref="E105:F105"/>
    <mergeCell ref="G105:H105"/>
    <mergeCell ref="I105:I106"/>
    <mergeCell ref="L105:M105"/>
    <mergeCell ref="A186:M186"/>
    <mergeCell ref="A189:H189"/>
    <mergeCell ref="A190:M190"/>
    <mergeCell ref="A191:M191"/>
    <mergeCell ref="A192:I192"/>
    <mergeCell ref="A99:M99"/>
    <mergeCell ref="A95:O95"/>
    <mergeCell ref="A96:M96"/>
    <mergeCell ref="A97:M97"/>
  </mergeCells>
  <pageMargins left="0" right="0" top="0" bottom="0" header="0" footer="0"/>
  <pageSetup paperSize="189" scale="49" fitToHeight="2" orientation="portrait" verticalDpi="1200" r:id="rId1"/>
  <rowBreaks count="1" manualBreakCount="1">
    <brk id="9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3" sqref="A3:I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8" width="17.7109375" style="2" customWidth="1"/>
    <col min="9" max="9" width="16.7109375" style="31" customWidth="1"/>
    <col min="10" max="10" width="5.7109375" style="31" customWidth="1"/>
    <col min="11" max="11" width="13" style="2" customWidth="1"/>
    <col min="12" max="12" width="12.85546875" style="2" bestFit="1" customWidth="1"/>
    <col min="13" max="16384" width="9.140625" style="2"/>
  </cols>
  <sheetData>
    <row r="1" spans="1:14" ht="1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88"/>
      <c r="K2" s="88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1"/>
      <c r="K3" s="1"/>
      <c r="L3" s="1"/>
      <c r="M3" s="1"/>
      <c r="N3" s="1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1"/>
      <c r="M4" s="1"/>
      <c r="N4" s="1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"/>
    </row>
    <row r="6" spans="1:14" ht="15" customHeight="1" x14ac:dyDescent="0.25">
      <c r="A6" s="91" t="s">
        <v>114</v>
      </c>
      <c r="B6" s="9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4" ht="15" customHeight="1" x14ac:dyDescent="0.25">
      <c r="A7" s="91" t="s">
        <v>115</v>
      </c>
      <c r="B7" s="91"/>
      <c r="C7" s="91"/>
      <c r="D7" s="91"/>
      <c r="E7" s="91"/>
      <c r="F7" s="91"/>
      <c r="G7" s="91"/>
      <c r="H7" s="91"/>
      <c r="I7" s="91"/>
      <c r="J7" s="1"/>
      <c r="K7" s="1"/>
      <c r="L7" s="1"/>
      <c r="M7" s="1"/>
      <c r="N7" s="1"/>
    </row>
    <row r="8" spans="1:14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49"/>
      <c r="K8" s="49"/>
      <c r="L8" s="49"/>
    </row>
    <row r="9" spans="1:14" ht="15" customHeight="1" x14ac:dyDescent="0.25">
      <c r="A9" s="89" t="s">
        <v>95</v>
      </c>
      <c r="B9" s="89"/>
      <c r="C9" s="89"/>
      <c r="D9" s="89"/>
      <c r="E9" s="49"/>
      <c r="F9" s="49"/>
      <c r="G9" s="49"/>
      <c r="H9" s="18"/>
      <c r="I9" s="43" t="s">
        <v>91</v>
      </c>
      <c r="J9" s="49"/>
      <c r="L9" s="18"/>
    </row>
    <row r="10" spans="1:14" s="20" customFormat="1" ht="1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19"/>
    </row>
    <row r="11" spans="1:14" s="20" customFormat="1" ht="15" customHeight="1" x14ac:dyDescent="0.25">
      <c r="A11" s="99"/>
      <c r="B11" s="99"/>
      <c r="C11" s="44" t="s">
        <v>85</v>
      </c>
      <c r="D11" s="45" t="s">
        <v>86</v>
      </c>
      <c r="E11" s="45" t="s">
        <v>85</v>
      </c>
      <c r="F11" s="45" t="s">
        <v>86</v>
      </c>
      <c r="G11" s="45" t="s">
        <v>85</v>
      </c>
      <c r="H11" s="45" t="s">
        <v>86</v>
      </c>
      <c r="I11" s="96"/>
      <c r="J11" s="19"/>
    </row>
    <row r="12" spans="1:14" ht="15" customHeight="1" x14ac:dyDescent="0.25">
      <c r="A12" s="7" t="s">
        <v>8</v>
      </c>
      <c r="B12" s="39">
        <v>0.76100000000000001</v>
      </c>
      <c r="C12" s="21">
        <v>2390864.64</v>
      </c>
      <c r="D12" s="21">
        <v>1912691.7200000002</v>
      </c>
      <c r="E12" s="21">
        <v>22863.267876000002</v>
      </c>
      <c r="F12" s="21">
        <v>18107.71</v>
      </c>
      <c r="G12" s="21">
        <v>97022.35</v>
      </c>
      <c r="H12" s="5">
        <v>77617.960000000006</v>
      </c>
      <c r="I12" s="6">
        <v>0</v>
      </c>
      <c r="J12" s="15"/>
      <c r="K12" s="22"/>
      <c r="L12" s="4"/>
    </row>
    <row r="13" spans="1:14" ht="15" customHeight="1" x14ac:dyDescent="0.25">
      <c r="A13" s="7" t="s">
        <v>9</v>
      </c>
      <c r="B13" s="40">
        <v>0.28899999999999998</v>
      </c>
      <c r="C13" s="23">
        <v>907963.05</v>
      </c>
      <c r="D13" s="23">
        <v>726370.44000000006</v>
      </c>
      <c r="E13" s="23">
        <v>8682.6339239999998</v>
      </c>
      <c r="F13" s="23">
        <v>6876.65</v>
      </c>
      <c r="G13" s="23">
        <v>35813.56</v>
      </c>
      <c r="H13" s="8">
        <v>28650.92</v>
      </c>
      <c r="I13" s="9">
        <v>0</v>
      </c>
      <c r="J13" s="15"/>
      <c r="K13" s="22"/>
      <c r="L13" s="4"/>
    </row>
    <row r="14" spans="1:14" ht="15" customHeight="1" x14ac:dyDescent="0.25">
      <c r="A14" s="7" t="s">
        <v>10</v>
      </c>
      <c r="B14" s="40">
        <v>0.40400000000000003</v>
      </c>
      <c r="C14" s="23">
        <v>1269263.22</v>
      </c>
      <c r="D14" s="23">
        <v>1015410.5599999999</v>
      </c>
      <c r="E14" s="23">
        <v>12137.661264</v>
      </c>
      <c r="F14" s="23">
        <v>9613.02</v>
      </c>
      <c r="G14" s="23">
        <v>48892.44</v>
      </c>
      <c r="H14" s="8">
        <v>39114.04</v>
      </c>
      <c r="I14" s="9">
        <v>0</v>
      </c>
      <c r="J14" s="15"/>
      <c r="K14" s="22"/>
      <c r="L14" s="4"/>
    </row>
    <row r="15" spans="1:14" ht="15" customHeight="1" x14ac:dyDescent="0.25">
      <c r="A15" s="7" t="s">
        <v>11</v>
      </c>
      <c r="B15" s="40">
        <v>0.498</v>
      </c>
      <c r="C15" s="23">
        <v>1564586.84</v>
      </c>
      <c r="D15" s="23">
        <v>1251669.46</v>
      </c>
      <c r="E15" s="23">
        <v>14961.770568</v>
      </c>
      <c r="F15" s="23">
        <v>11849.720000000001</v>
      </c>
      <c r="G15" s="23">
        <v>77996.700000000012</v>
      </c>
      <c r="H15" s="8">
        <v>62397.430000000015</v>
      </c>
      <c r="I15" s="9">
        <v>0</v>
      </c>
      <c r="J15" s="15"/>
      <c r="K15" s="22"/>
      <c r="L15" s="4"/>
    </row>
    <row r="16" spans="1:14" ht="15" customHeight="1" x14ac:dyDescent="0.25">
      <c r="A16" s="7" t="s">
        <v>12</v>
      </c>
      <c r="B16" s="40">
        <v>0.46700000000000003</v>
      </c>
      <c r="C16" s="23">
        <v>1467192.8900000004</v>
      </c>
      <c r="D16" s="23">
        <v>1173754.3200000003</v>
      </c>
      <c r="E16" s="23">
        <v>14030.415372000001</v>
      </c>
      <c r="F16" s="23">
        <v>11112.08</v>
      </c>
      <c r="G16" s="23">
        <v>124294.44000000003</v>
      </c>
      <c r="H16" s="8">
        <v>99435.600000000035</v>
      </c>
      <c r="I16" s="9">
        <v>0</v>
      </c>
      <c r="J16" s="15"/>
      <c r="K16" s="22"/>
      <c r="L16" s="4"/>
    </row>
    <row r="17" spans="1:28" ht="15" customHeight="1" x14ac:dyDescent="0.25">
      <c r="A17" s="7" t="s">
        <v>13</v>
      </c>
      <c r="B17" s="40">
        <v>0.22600000000000001</v>
      </c>
      <c r="C17" s="23">
        <v>710033.36999999988</v>
      </c>
      <c r="D17" s="23">
        <v>568026.71</v>
      </c>
      <c r="E17" s="23">
        <v>6789.8798159999997</v>
      </c>
      <c r="F17" s="23">
        <v>5377.59</v>
      </c>
      <c r="G17" s="23">
        <v>20000.98</v>
      </c>
      <c r="H17" s="8">
        <v>16000.849999999999</v>
      </c>
      <c r="I17" s="9">
        <v>0</v>
      </c>
      <c r="J17" s="15"/>
      <c r="K17" s="22"/>
      <c r="L17" s="4"/>
    </row>
    <row r="18" spans="1:28" ht="15" customHeight="1" x14ac:dyDescent="0.25">
      <c r="A18" s="7" t="s">
        <v>14</v>
      </c>
      <c r="B18" s="40">
        <v>3.1480000000000001</v>
      </c>
      <c r="C18" s="23">
        <v>9890199.5599999987</v>
      </c>
      <c r="D18" s="23">
        <v>7912159.6399999987</v>
      </c>
      <c r="E18" s="23">
        <v>94577.617968000006</v>
      </c>
      <c r="F18" s="23">
        <v>74905.48</v>
      </c>
      <c r="G18" s="23">
        <v>157294.82</v>
      </c>
      <c r="H18" s="8">
        <v>125835.93000000001</v>
      </c>
      <c r="I18" s="9">
        <v>0</v>
      </c>
      <c r="J18" s="15"/>
      <c r="K18" s="22"/>
      <c r="L18" s="4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5" customHeight="1" x14ac:dyDescent="0.25">
      <c r="A19" s="7" t="s">
        <v>15</v>
      </c>
      <c r="B19" s="40">
        <v>0.185</v>
      </c>
      <c r="C19" s="23">
        <v>581222.03</v>
      </c>
      <c r="D19" s="23">
        <v>464977.60000000003</v>
      </c>
      <c r="E19" s="23">
        <v>5558.0874600000006</v>
      </c>
      <c r="F19" s="23">
        <v>4402</v>
      </c>
      <c r="G19" s="23">
        <v>53923.67</v>
      </c>
      <c r="H19" s="8">
        <v>43139.02</v>
      </c>
      <c r="I19" s="9">
        <v>0</v>
      </c>
      <c r="J19" s="15"/>
      <c r="K19" s="22"/>
      <c r="L19" s="4"/>
    </row>
    <row r="20" spans="1:28" ht="15" customHeight="1" x14ac:dyDescent="0.25">
      <c r="A20" s="7" t="s">
        <v>16</v>
      </c>
      <c r="B20" s="40">
        <v>2.9220000000000002</v>
      </c>
      <c r="C20" s="23">
        <v>9180166.1699999981</v>
      </c>
      <c r="D20" s="23">
        <v>7344132.9699999988</v>
      </c>
      <c r="E20" s="23">
        <v>87787.738152000005</v>
      </c>
      <c r="F20" s="23">
        <v>69527.89</v>
      </c>
      <c r="G20" s="23">
        <v>519858.4</v>
      </c>
      <c r="H20" s="8">
        <v>415886.80000000005</v>
      </c>
      <c r="I20" s="9">
        <v>0</v>
      </c>
      <c r="J20" s="15"/>
      <c r="K20" s="22"/>
      <c r="L20" s="4"/>
    </row>
    <row r="21" spans="1:28" ht="15" customHeight="1" x14ac:dyDescent="0.25">
      <c r="A21" s="7" t="s">
        <v>17</v>
      </c>
      <c r="B21" s="40">
        <v>0.35399999999999998</v>
      </c>
      <c r="C21" s="23">
        <v>1112176.1800000002</v>
      </c>
      <c r="D21" s="23">
        <v>889740.95000000019</v>
      </c>
      <c r="E21" s="23">
        <v>10635.475463999999</v>
      </c>
      <c r="F21" s="23">
        <v>8423.2999999999993</v>
      </c>
      <c r="G21" s="23">
        <v>33990.33</v>
      </c>
      <c r="H21" s="8">
        <v>27192.33</v>
      </c>
      <c r="I21" s="9">
        <v>0</v>
      </c>
      <c r="J21" s="15"/>
      <c r="K21" s="22"/>
      <c r="L21" s="4"/>
    </row>
    <row r="22" spans="1:28" ht="15" customHeight="1" x14ac:dyDescent="0.25">
      <c r="A22" s="7" t="s">
        <v>18</v>
      </c>
      <c r="B22" s="40">
        <v>0.60699999999999998</v>
      </c>
      <c r="C22" s="23">
        <v>1907036.57</v>
      </c>
      <c r="D22" s="23">
        <v>1525629.2600000002</v>
      </c>
      <c r="E22" s="23">
        <v>18236.535612</v>
      </c>
      <c r="F22" s="23">
        <v>14443.34</v>
      </c>
      <c r="G22" s="23">
        <v>248069.84999999995</v>
      </c>
      <c r="H22" s="8">
        <v>198455.93999999994</v>
      </c>
      <c r="I22" s="9">
        <v>0</v>
      </c>
      <c r="J22" s="15"/>
      <c r="K22" s="22"/>
      <c r="L22" s="4"/>
    </row>
    <row r="23" spans="1:28" ht="15" customHeight="1" x14ac:dyDescent="0.25">
      <c r="A23" s="7" t="s">
        <v>19</v>
      </c>
      <c r="B23" s="40">
        <v>1.0289999999999999</v>
      </c>
      <c r="C23" s="23">
        <v>3232851.1099999994</v>
      </c>
      <c r="D23" s="23">
        <v>2586280.8999999994</v>
      </c>
      <c r="E23" s="23">
        <v>30914.983763999997</v>
      </c>
      <c r="F23" s="23">
        <v>24484.670000000002</v>
      </c>
      <c r="G23" s="23">
        <v>241021.72000000003</v>
      </c>
      <c r="H23" s="8">
        <v>192817.45000000004</v>
      </c>
      <c r="I23" s="9">
        <v>0</v>
      </c>
      <c r="J23" s="15"/>
      <c r="K23" s="22"/>
      <c r="L23" s="4"/>
    </row>
    <row r="24" spans="1:28" ht="15" customHeight="1" x14ac:dyDescent="0.25">
      <c r="A24" s="7" t="s">
        <v>20</v>
      </c>
      <c r="B24" s="40">
        <v>0.39500000000000002</v>
      </c>
      <c r="C24" s="23">
        <v>1240987.56</v>
      </c>
      <c r="D24" s="23">
        <v>992790.02</v>
      </c>
      <c r="E24" s="23">
        <v>11867.267820000001</v>
      </c>
      <c r="F24" s="23">
        <v>9398.880000000001</v>
      </c>
      <c r="G24" s="23">
        <v>40782.58</v>
      </c>
      <c r="H24" s="8">
        <v>32626.14</v>
      </c>
      <c r="I24" s="9">
        <v>0</v>
      </c>
      <c r="J24" s="15"/>
      <c r="K24" s="22"/>
      <c r="L24" s="4"/>
    </row>
    <row r="25" spans="1:28" ht="15" customHeight="1" x14ac:dyDescent="0.25">
      <c r="A25" s="7" t="s">
        <v>21</v>
      </c>
      <c r="B25" s="40">
        <v>0.17599999999999999</v>
      </c>
      <c r="C25" s="23">
        <v>552946.35</v>
      </c>
      <c r="D25" s="23">
        <v>442357.08999999997</v>
      </c>
      <c r="E25" s="23">
        <v>5287.6940159999995</v>
      </c>
      <c r="F25" s="23">
        <v>4187.8499999999995</v>
      </c>
      <c r="G25" s="23">
        <v>177249.27</v>
      </c>
      <c r="H25" s="8">
        <v>141799.47999999998</v>
      </c>
      <c r="I25" s="9">
        <v>0</v>
      </c>
      <c r="J25" s="15"/>
      <c r="K25" s="22"/>
      <c r="L25" s="4"/>
    </row>
    <row r="26" spans="1:28" ht="15" customHeight="1" x14ac:dyDescent="0.25">
      <c r="A26" s="7" t="s">
        <v>22</v>
      </c>
      <c r="B26" s="40">
        <v>0.42099999999999999</v>
      </c>
      <c r="C26" s="23">
        <v>1322672.8099999998</v>
      </c>
      <c r="D26" s="23">
        <v>1058138.2599999998</v>
      </c>
      <c r="E26" s="23">
        <v>12648.404436000001</v>
      </c>
      <c r="F26" s="23">
        <v>10017.539999999999</v>
      </c>
      <c r="G26" s="23">
        <v>34497.81</v>
      </c>
      <c r="H26" s="8">
        <v>27598.32</v>
      </c>
      <c r="I26" s="9">
        <v>0</v>
      </c>
      <c r="J26" s="15"/>
      <c r="K26" s="22"/>
      <c r="L26" s="4"/>
    </row>
    <row r="27" spans="1:28" ht="15" customHeight="1" x14ac:dyDescent="0.25">
      <c r="A27" s="7" t="s">
        <v>23</v>
      </c>
      <c r="B27" s="40">
        <v>3.1120000000000001</v>
      </c>
      <c r="C27" s="23">
        <v>9777096.8900000006</v>
      </c>
      <c r="D27" s="23">
        <v>7821677.5000000009</v>
      </c>
      <c r="E27" s="23">
        <v>93496.044192000001</v>
      </c>
      <c r="F27" s="23">
        <v>74048.87</v>
      </c>
      <c r="G27" s="23">
        <v>1126288.02</v>
      </c>
      <c r="H27" s="8">
        <v>901030.51</v>
      </c>
      <c r="I27" s="9">
        <v>0</v>
      </c>
      <c r="J27" s="15"/>
      <c r="K27" s="22"/>
      <c r="L27" s="4"/>
    </row>
    <row r="28" spans="1:28" ht="15" customHeight="1" x14ac:dyDescent="0.25">
      <c r="A28" s="7" t="s">
        <v>24</v>
      </c>
      <c r="B28" s="40">
        <v>7.2990000000000004</v>
      </c>
      <c r="C28" s="23">
        <v>22931564.969999999</v>
      </c>
      <c r="D28" s="23">
        <v>18345251.98</v>
      </c>
      <c r="E28" s="23">
        <v>219289.08308400001</v>
      </c>
      <c r="F28" s="23">
        <v>173676.95999999996</v>
      </c>
      <c r="G28" s="23">
        <v>3189517.75</v>
      </c>
      <c r="H28" s="8">
        <v>2551614.2800000003</v>
      </c>
      <c r="I28" s="9">
        <v>0</v>
      </c>
      <c r="J28" s="15"/>
      <c r="K28" s="22"/>
      <c r="L28" s="4"/>
    </row>
    <row r="29" spans="1:28" ht="15" customHeight="1" x14ac:dyDescent="0.25">
      <c r="A29" s="7" t="s">
        <v>25</v>
      </c>
      <c r="B29" s="40">
        <v>0.89900000000000002</v>
      </c>
      <c r="C29" s="23">
        <v>2824424.84</v>
      </c>
      <c r="D29" s="23">
        <v>2259539.88</v>
      </c>
      <c r="E29" s="23">
        <v>27009.300684000002</v>
      </c>
      <c r="F29" s="23">
        <v>21391.360000000001</v>
      </c>
      <c r="G29" s="23">
        <v>318450.45</v>
      </c>
      <c r="H29" s="8">
        <v>254760.41999999998</v>
      </c>
      <c r="I29" s="9">
        <v>0</v>
      </c>
      <c r="J29" s="15"/>
      <c r="K29" s="22"/>
      <c r="L29" s="4"/>
    </row>
    <row r="30" spans="1:28" ht="15" customHeight="1" x14ac:dyDescent="0.25">
      <c r="A30" s="7" t="s">
        <v>26</v>
      </c>
      <c r="B30" s="40">
        <v>2.2320000000000002</v>
      </c>
      <c r="C30" s="23">
        <v>7012365.1200000001</v>
      </c>
      <c r="D30" s="23">
        <v>5609892.0899999999</v>
      </c>
      <c r="E30" s="23">
        <v>67057.574112000017</v>
      </c>
      <c r="F30" s="23">
        <v>53109.59</v>
      </c>
      <c r="G30" s="23">
        <v>625763.02</v>
      </c>
      <c r="H30" s="8">
        <v>500610.48000000004</v>
      </c>
      <c r="I30" s="9">
        <v>0</v>
      </c>
      <c r="J30" s="15"/>
      <c r="K30" s="22"/>
      <c r="L30" s="4"/>
    </row>
    <row r="31" spans="1:28" ht="15" customHeight="1" x14ac:dyDescent="0.25">
      <c r="A31" s="7" t="s">
        <v>27</v>
      </c>
      <c r="B31" s="40">
        <v>0.79400000000000004</v>
      </c>
      <c r="C31" s="23">
        <v>2494542.0699999998</v>
      </c>
      <c r="D31" s="23">
        <v>1995633.64</v>
      </c>
      <c r="E31" s="23">
        <v>23854.710504000002</v>
      </c>
      <c r="F31" s="23">
        <v>18892.93</v>
      </c>
      <c r="G31" s="23">
        <v>84328.280000000013</v>
      </c>
      <c r="H31" s="8">
        <v>67462.690000000017</v>
      </c>
      <c r="I31" s="9">
        <v>0</v>
      </c>
      <c r="J31" s="15"/>
      <c r="K31" s="22"/>
      <c r="L31" s="4"/>
    </row>
    <row r="32" spans="1:28" ht="15" customHeight="1" x14ac:dyDescent="0.25">
      <c r="A32" s="7" t="s">
        <v>28</v>
      </c>
      <c r="B32" s="41">
        <v>0.46</v>
      </c>
      <c r="C32" s="23">
        <v>1445200.67</v>
      </c>
      <c r="D32" s="23">
        <v>1156160.53</v>
      </c>
      <c r="E32" s="23">
        <v>13820.10936</v>
      </c>
      <c r="F32" s="23">
        <v>10945.529999999999</v>
      </c>
      <c r="G32" s="23">
        <v>65926.600000000006</v>
      </c>
      <c r="H32" s="8">
        <v>52741.350000000006</v>
      </c>
      <c r="I32" s="9">
        <v>0</v>
      </c>
      <c r="J32" s="15"/>
      <c r="K32" s="22"/>
      <c r="L32" s="4"/>
    </row>
    <row r="33" spans="1:12" ht="15" customHeight="1" x14ac:dyDescent="0.25">
      <c r="A33" s="7" t="s">
        <v>29</v>
      </c>
      <c r="B33" s="40">
        <v>0.182</v>
      </c>
      <c r="C33" s="23">
        <v>571796.80000000005</v>
      </c>
      <c r="D33" s="23">
        <v>457437.42000000004</v>
      </c>
      <c r="E33" s="23">
        <v>5467.9563120000003</v>
      </c>
      <c r="F33" s="23">
        <v>4330.63</v>
      </c>
      <c r="G33" s="23">
        <v>7996.6000000000013</v>
      </c>
      <c r="H33" s="8">
        <v>6397.3300000000017</v>
      </c>
      <c r="I33" s="9">
        <v>0</v>
      </c>
      <c r="J33" s="15"/>
      <c r="K33" s="22"/>
      <c r="L33" s="4"/>
    </row>
    <row r="34" spans="1:12" ht="15" customHeight="1" x14ac:dyDescent="0.25">
      <c r="A34" s="7" t="s">
        <v>30</v>
      </c>
      <c r="B34" s="40">
        <v>1.268</v>
      </c>
      <c r="C34" s="23">
        <v>3983727.1500000004</v>
      </c>
      <c r="D34" s="23">
        <v>3186981.7300000004</v>
      </c>
      <c r="E34" s="23">
        <v>38095.431887999999</v>
      </c>
      <c r="F34" s="23">
        <v>30171.59</v>
      </c>
      <c r="G34" s="23">
        <v>191426.65</v>
      </c>
      <c r="H34" s="8">
        <v>153141.38999999998</v>
      </c>
      <c r="I34" s="9">
        <v>0</v>
      </c>
      <c r="J34" s="15"/>
      <c r="K34" s="22"/>
      <c r="L34" s="4"/>
    </row>
    <row r="35" spans="1:12" ht="15" customHeight="1" x14ac:dyDescent="0.25">
      <c r="A35" s="7" t="s">
        <v>31</v>
      </c>
      <c r="B35" s="41">
        <v>0.27</v>
      </c>
      <c r="C35" s="23">
        <v>848269.97</v>
      </c>
      <c r="D35" s="23">
        <v>678615.98</v>
      </c>
      <c r="E35" s="23">
        <v>8111.8033200000009</v>
      </c>
      <c r="F35" s="23">
        <v>6424.5499999999993</v>
      </c>
      <c r="G35" s="23">
        <v>62781.88</v>
      </c>
      <c r="H35" s="8">
        <v>50225.59</v>
      </c>
      <c r="I35" s="9">
        <v>0</v>
      </c>
      <c r="J35" s="15"/>
      <c r="K35" s="22"/>
      <c r="L35" s="4"/>
    </row>
    <row r="36" spans="1:12" ht="15" customHeight="1" x14ac:dyDescent="0.25">
      <c r="A36" s="7" t="s">
        <v>32</v>
      </c>
      <c r="B36" s="40">
        <v>0.69399999999999995</v>
      </c>
      <c r="C36" s="23">
        <v>2180368.0100000002</v>
      </c>
      <c r="D36" s="23">
        <v>1744294.4300000002</v>
      </c>
      <c r="E36" s="23">
        <v>20850.338903999997</v>
      </c>
      <c r="F36" s="23">
        <v>16513.47</v>
      </c>
      <c r="G36" s="23">
        <v>65470.55</v>
      </c>
      <c r="H36" s="8">
        <v>52376.51</v>
      </c>
      <c r="I36" s="9">
        <v>0</v>
      </c>
      <c r="J36" s="15"/>
      <c r="K36" s="22"/>
      <c r="L36" s="4"/>
    </row>
    <row r="37" spans="1:12" ht="15" customHeight="1" x14ac:dyDescent="0.25">
      <c r="A37" s="7" t="s">
        <v>33</v>
      </c>
      <c r="B37" s="40">
        <v>0.28599999999999998</v>
      </c>
      <c r="C37" s="23">
        <v>898537.84000000008</v>
      </c>
      <c r="D37" s="23">
        <v>718830.26</v>
      </c>
      <c r="E37" s="23">
        <v>8592.5027759999994</v>
      </c>
      <c r="F37" s="23">
        <v>6805.26</v>
      </c>
      <c r="G37" s="23">
        <v>67325.440000000002</v>
      </c>
      <c r="H37" s="8">
        <v>53860.420000000006</v>
      </c>
      <c r="I37" s="9">
        <v>0</v>
      </c>
      <c r="J37" s="15"/>
      <c r="K37" s="22"/>
      <c r="L37" s="4"/>
    </row>
    <row r="38" spans="1:12" ht="15" customHeight="1" x14ac:dyDescent="0.25">
      <c r="A38" s="7" t="s">
        <v>1</v>
      </c>
      <c r="B38" s="40">
        <v>0.438</v>
      </c>
      <c r="C38" s="23">
        <v>1376082.41</v>
      </c>
      <c r="D38" s="23">
        <v>1100865.94</v>
      </c>
      <c r="E38" s="23">
        <v>13159.147608000001</v>
      </c>
      <c r="F38" s="23">
        <v>10422.049999999999</v>
      </c>
      <c r="G38" s="23">
        <v>63424.34</v>
      </c>
      <c r="H38" s="8">
        <v>50739.549999999996</v>
      </c>
      <c r="I38" s="9">
        <v>0</v>
      </c>
      <c r="J38" s="15"/>
      <c r="K38" s="22"/>
      <c r="L38" s="4"/>
    </row>
    <row r="39" spans="1:12" ht="15" customHeight="1" x14ac:dyDescent="0.25">
      <c r="A39" s="7" t="s">
        <v>34</v>
      </c>
      <c r="B39" s="40">
        <v>0.35899999999999999</v>
      </c>
      <c r="C39" s="23">
        <v>1127884.8800000001</v>
      </c>
      <c r="D39" s="23">
        <v>902307.91000000015</v>
      </c>
      <c r="E39" s="23">
        <v>10785.694044</v>
      </c>
      <c r="F39" s="23">
        <v>8542.27</v>
      </c>
      <c r="G39" s="23">
        <v>188825.93</v>
      </c>
      <c r="H39" s="8">
        <v>151060.82</v>
      </c>
      <c r="I39" s="9">
        <v>0</v>
      </c>
      <c r="J39" s="15"/>
      <c r="K39" s="22"/>
      <c r="L39" s="4"/>
    </row>
    <row r="40" spans="1:12" ht="15" customHeight="1" x14ac:dyDescent="0.25">
      <c r="A40" s="7" t="s">
        <v>35</v>
      </c>
      <c r="B40" s="40">
        <v>0.81200000000000006</v>
      </c>
      <c r="C40" s="23">
        <v>2551093.4000000004</v>
      </c>
      <c r="D40" s="23">
        <v>2040874.7200000004</v>
      </c>
      <c r="E40" s="23">
        <v>24395.497392000001</v>
      </c>
      <c r="F40" s="23">
        <v>19321.230000000003</v>
      </c>
      <c r="G40" s="23">
        <v>1272873.4099999999</v>
      </c>
      <c r="H40" s="8">
        <v>1018298.7799999999</v>
      </c>
      <c r="I40" s="9">
        <v>0</v>
      </c>
      <c r="J40" s="15"/>
      <c r="K40" s="22"/>
      <c r="L40" s="4"/>
    </row>
    <row r="41" spans="1:12" ht="15" customHeight="1" x14ac:dyDescent="0.25">
      <c r="A41" s="7" t="s">
        <v>36</v>
      </c>
      <c r="B41" s="40">
        <v>0.372</v>
      </c>
      <c r="C41" s="23">
        <v>1168727.53</v>
      </c>
      <c r="D41" s="23">
        <v>934982.05</v>
      </c>
      <c r="E41" s="23">
        <v>11176.262352</v>
      </c>
      <c r="F41" s="23">
        <v>8851.6</v>
      </c>
      <c r="G41" s="23">
        <v>147702.49</v>
      </c>
      <c r="H41" s="8">
        <v>118162.06999999998</v>
      </c>
      <c r="I41" s="9">
        <v>0</v>
      </c>
      <c r="J41" s="15"/>
      <c r="K41" s="22"/>
      <c r="L41" s="4"/>
    </row>
    <row r="42" spans="1:12" ht="15" customHeight="1" x14ac:dyDescent="0.25">
      <c r="A42" s="7" t="s">
        <v>37</v>
      </c>
      <c r="B42" s="40">
        <v>0.23100000000000001</v>
      </c>
      <c r="C42" s="23">
        <v>725742.09000000008</v>
      </c>
      <c r="D42" s="23">
        <v>580593.66000000015</v>
      </c>
      <c r="E42" s="23">
        <v>6940.0983960000003</v>
      </c>
      <c r="F42" s="23">
        <v>5496.56</v>
      </c>
      <c r="G42" s="23">
        <v>58549.04</v>
      </c>
      <c r="H42" s="8">
        <v>46839.29</v>
      </c>
      <c r="I42" s="9">
        <v>0</v>
      </c>
      <c r="J42" s="15"/>
      <c r="K42" s="22"/>
      <c r="L42" s="4"/>
    </row>
    <row r="43" spans="1:12" ht="15" customHeight="1" x14ac:dyDescent="0.25">
      <c r="A43" s="7" t="s">
        <v>38</v>
      </c>
      <c r="B43" s="40">
        <v>0.24299999999999999</v>
      </c>
      <c r="C43" s="23">
        <v>763443.00000000012</v>
      </c>
      <c r="D43" s="23">
        <v>610754.41000000015</v>
      </c>
      <c r="E43" s="23">
        <v>7300.6229880000001</v>
      </c>
      <c r="F43" s="23">
        <v>5782.09</v>
      </c>
      <c r="G43" s="23">
        <v>36723.24</v>
      </c>
      <c r="H43" s="8">
        <v>29378.649999999998</v>
      </c>
      <c r="I43" s="9">
        <v>0</v>
      </c>
      <c r="J43" s="15"/>
      <c r="K43" s="22"/>
      <c r="L43" s="4"/>
    </row>
    <row r="44" spans="1:12" ht="15" customHeight="1" x14ac:dyDescent="0.25">
      <c r="A44" s="7" t="s">
        <v>39</v>
      </c>
      <c r="B44" s="40">
        <v>0.315</v>
      </c>
      <c r="C44" s="23">
        <v>989648.28999999992</v>
      </c>
      <c r="D44" s="23">
        <v>791718.59999999986</v>
      </c>
      <c r="E44" s="23">
        <v>9463.7705399999995</v>
      </c>
      <c r="F44" s="23">
        <v>7495.31</v>
      </c>
      <c r="G44" s="23">
        <v>198287.81</v>
      </c>
      <c r="H44" s="8">
        <v>158630.32999999999</v>
      </c>
      <c r="I44" s="9">
        <v>0</v>
      </c>
      <c r="J44" s="15"/>
      <c r="K44" s="22"/>
      <c r="L44" s="4"/>
    </row>
    <row r="45" spans="1:12" ht="15" customHeight="1" x14ac:dyDescent="0.25">
      <c r="A45" s="7" t="s">
        <v>40</v>
      </c>
      <c r="B45" s="40">
        <v>0.29899999999999999</v>
      </c>
      <c r="C45" s="23">
        <v>939380.44000000006</v>
      </c>
      <c r="D45" s="23">
        <v>751504.33000000007</v>
      </c>
      <c r="E45" s="23">
        <v>8983.0710840000011</v>
      </c>
      <c r="F45" s="23">
        <v>7114.59</v>
      </c>
      <c r="G45" s="23">
        <v>59318.409999999996</v>
      </c>
      <c r="H45" s="8">
        <v>47454.789999999994</v>
      </c>
      <c r="I45" s="9">
        <v>0</v>
      </c>
      <c r="J45" s="15"/>
      <c r="K45" s="22"/>
      <c r="L45" s="4"/>
    </row>
    <row r="46" spans="1:12" ht="15" customHeight="1" x14ac:dyDescent="0.25">
      <c r="A46" s="7" t="s">
        <v>41</v>
      </c>
      <c r="B46" s="40">
        <v>0.31900000000000001</v>
      </c>
      <c r="C46" s="23">
        <v>1002215.27</v>
      </c>
      <c r="D46" s="23">
        <v>801772.25</v>
      </c>
      <c r="E46" s="23">
        <v>9583.9454040000001</v>
      </c>
      <c r="F46" s="23">
        <v>7590.49</v>
      </c>
      <c r="G46" s="23">
        <v>47203.459999999992</v>
      </c>
      <c r="H46" s="8">
        <v>37762.839999999997</v>
      </c>
      <c r="I46" s="9">
        <v>0</v>
      </c>
      <c r="J46" s="15"/>
      <c r="K46" s="22"/>
      <c r="L46" s="4"/>
    </row>
    <row r="47" spans="1:12" ht="15" customHeight="1" x14ac:dyDescent="0.25">
      <c r="A47" s="7" t="s">
        <v>42</v>
      </c>
      <c r="B47" s="40">
        <v>2.4550000000000001</v>
      </c>
      <c r="C47" s="23">
        <v>7712973.2800000012</v>
      </c>
      <c r="D47" s="23">
        <v>6170378.620000001</v>
      </c>
      <c r="E47" s="23">
        <v>73757.322780000002</v>
      </c>
      <c r="F47" s="23">
        <v>58415.8</v>
      </c>
      <c r="G47" s="23">
        <v>150402.81</v>
      </c>
      <c r="H47" s="8">
        <v>120322.32</v>
      </c>
      <c r="I47" s="9">
        <v>0</v>
      </c>
      <c r="J47" s="15"/>
      <c r="K47" s="22"/>
      <c r="L47" s="4"/>
    </row>
    <row r="48" spans="1:12" ht="15" customHeight="1" x14ac:dyDescent="0.25">
      <c r="A48" s="7" t="s">
        <v>43</v>
      </c>
      <c r="B48" s="40">
        <v>0.34799999999999998</v>
      </c>
      <c r="C48" s="23">
        <v>1093325.75</v>
      </c>
      <c r="D48" s="23">
        <v>874660.61</v>
      </c>
      <c r="E48" s="23">
        <v>10455.213167999998</v>
      </c>
      <c r="F48" s="23">
        <v>8280.5300000000007</v>
      </c>
      <c r="G48" s="23">
        <v>70049.67</v>
      </c>
      <c r="H48" s="8">
        <v>56039.82</v>
      </c>
      <c r="I48" s="9">
        <v>0</v>
      </c>
      <c r="J48" s="15"/>
      <c r="K48" s="22"/>
      <c r="L48" s="4"/>
    </row>
    <row r="49" spans="1:12" ht="15" customHeight="1" x14ac:dyDescent="0.25">
      <c r="A49" s="7" t="s">
        <v>44</v>
      </c>
      <c r="B49" s="40">
        <v>0.496</v>
      </c>
      <c r="C49" s="23">
        <v>1558303.3500000003</v>
      </c>
      <c r="D49" s="23">
        <v>1246642.7200000002</v>
      </c>
      <c r="E49" s="23">
        <v>14901.683136</v>
      </c>
      <c r="F49" s="23">
        <v>11802.14</v>
      </c>
      <c r="G49" s="23">
        <v>103341.6</v>
      </c>
      <c r="H49" s="8">
        <v>82673.34</v>
      </c>
      <c r="I49" s="9">
        <v>0</v>
      </c>
      <c r="J49" s="15"/>
      <c r="K49" s="22"/>
      <c r="L49" s="4"/>
    </row>
    <row r="50" spans="1:12" ht="15" customHeight="1" x14ac:dyDescent="0.25">
      <c r="A50" s="7" t="s">
        <v>2</v>
      </c>
      <c r="B50" s="40">
        <v>0.871</v>
      </c>
      <c r="C50" s="23">
        <v>2736456.11</v>
      </c>
      <c r="D50" s="23">
        <v>2189164.9099999997</v>
      </c>
      <c r="E50" s="23">
        <v>26168.076636000002</v>
      </c>
      <c r="F50" s="23">
        <v>20725.12</v>
      </c>
      <c r="G50" s="23">
        <v>100883.1</v>
      </c>
      <c r="H50" s="8">
        <v>80706.55</v>
      </c>
      <c r="I50" s="9">
        <v>0</v>
      </c>
      <c r="J50" s="15"/>
      <c r="K50" s="22"/>
      <c r="L50" s="4"/>
    </row>
    <row r="51" spans="1:12" ht="15" customHeight="1" x14ac:dyDescent="0.25">
      <c r="A51" s="7" t="s">
        <v>45</v>
      </c>
      <c r="B51" s="41">
        <v>0.21</v>
      </c>
      <c r="C51" s="23">
        <v>659765.53</v>
      </c>
      <c r="D51" s="23">
        <v>527812.42000000004</v>
      </c>
      <c r="E51" s="23">
        <v>6309.1803599999994</v>
      </c>
      <c r="F51" s="23">
        <v>4996.8599999999997</v>
      </c>
      <c r="G51" s="23">
        <v>30152.61</v>
      </c>
      <c r="H51" s="8">
        <v>24122.170000000002</v>
      </c>
      <c r="I51" s="9">
        <v>0</v>
      </c>
      <c r="J51" s="15"/>
      <c r="K51" s="22"/>
      <c r="L51" s="4"/>
    </row>
    <row r="52" spans="1:12" ht="15" customHeight="1" x14ac:dyDescent="0.25">
      <c r="A52" s="7" t="s">
        <v>46</v>
      </c>
      <c r="B52" s="40">
        <v>0.36199999999999999</v>
      </c>
      <c r="C52" s="23">
        <v>1137310.1199999999</v>
      </c>
      <c r="D52" s="23">
        <v>909848.09999999986</v>
      </c>
      <c r="E52" s="23">
        <v>10875.825192</v>
      </c>
      <c r="F52" s="23">
        <v>8613.65</v>
      </c>
      <c r="G52" s="23">
        <v>55569.429999999993</v>
      </c>
      <c r="H52" s="8">
        <v>44455.609999999993</v>
      </c>
      <c r="I52" s="9">
        <v>0</v>
      </c>
      <c r="J52" s="15"/>
      <c r="K52" s="22"/>
      <c r="L52" s="4"/>
    </row>
    <row r="53" spans="1:12" ht="15" customHeight="1" x14ac:dyDescent="0.25">
      <c r="A53" s="7" t="s">
        <v>47</v>
      </c>
      <c r="B53" s="40">
        <v>0.373</v>
      </c>
      <c r="C53" s="23">
        <v>1171869.25</v>
      </c>
      <c r="D53" s="23">
        <v>937495.39</v>
      </c>
      <c r="E53" s="23">
        <v>11206.306068</v>
      </c>
      <c r="F53" s="23">
        <v>8875.39</v>
      </c>
      <c r="G53" s="23">
        <v>50807.359999999993</v>
      </c>
      <c r="H53" s="8">
        <v>40645.969999999994</v>
      </c>
      <c r="I53" s="9">
        <v>0</v>
      </c>
      <c r="J53" s="15"/>
      <c r="K53" s="22"/>
      <c r="L53" s="4"/>
    </row>
    <row r="54" spans="1:12" ht="15" customHeight="1" x14ac:dyDescent="0.25">
      <c r="A54" s="7" t="s">
        <v>48</v>
      </c>
      <c r="B54" s="40">
        <v>4.9790000000000001</v>
      </c>
      <c r="C54" s="23">
        <v>15642726.67</v>
      </c>
      <c r="D54" s="23">
        <v>12514181.359999999</v>
      </c>
      <c r="E54" s="23">
        <v>149587.661964</v>
      </c>
      <c r="F54" s="23">
        <v>118473.44</v>
      </c>
      <c r="G54" s="23">
        <v>821325.52</v>
      </c>
      <c r="H54" s="8">
        <v>657060.51</v>
      </c>
      <c r="I54" s="9">
        <v>0</v>
      </c>
      <c r="J54" s="15"/>
      <c r="K54" s="22"/>
      <c r="L54" s="4"/>
    </row>
    <row r="55" spans="1:12" ht="15" customHeight="1" x14ac:dyDescent="0.25">
      <c r="A55" s="7" t="s">
        <v>49</v>
      </c>
      <c r="B55" s="40">
        <v>0.27600000000000002</v>
      </c>
      <c r="C55" s="23">
        <v>867120.40999999992</v>
      </c>
      <c r="D55" s="23">
        <v>693696.33</v>
      </c>
      <c r="E55" s="23">
        <v>8292.0656160000017</v>
      </c>
      <c r="F55" s="23">
        <v>6567.3099999999995</v>
      </c>
      <c r="G55" s="23">
        <v>48278.680000000008</v>
      </c>
      <c r="H55" s="8">
        <v>38623.020000000004</v>
      </c>
      <c r="I55" s="9">
        <v>0</v>
      </c>
      <c r="J55" s="15"/>
      <c r="K55" s="22"/>
      <c r="L55" s="4"/>
    </row>
    <row r="56" spans="1:12" ht="15" customHeight="1" x14ac:dyDescent="0.25">
      <c r="A56" s="7" t="s">
        <v>50</v>
      </c>
      <c r="B56" s="40">
        <v>0.65800000000000003</v>
      </c>
      <c r="C56" s="23">
        <v>2067265.3399999999</v>
      </c>
      <c r="D56" s="23">
        <v>1653812.2899999998</v>
      </c>
      <c r="E56" s="23">
        <v>19768.765127999999</v>
      </c>
      <c r="F56" s="23">
        <v>15656.86</v>
      </c>
      <c r="G56" s="23">
        <v>224569.63</v>
      </c>
      <c r="H56" s="8">
        <v>179655.78</v>
      </c>
      <c r="I56" s="9">
        <v>0</v>
      </c>
      <c r="J56" s="15"/>
      <c r="K56" s="22"/>
      <c r="L56" s="4"/>
    </row>
    <row r="57" spans="1:12" ht="15" customHeight="1" x14ac:dyDescent="0.25">
      <c r="A57" s="7" t="s">
        <v>51</v>
      </c>
      <c r="B57" s="40">
        <v>0.61099999999999999</v>
      </c>
      <c r="C57" s="23">
        <v>1919603.51</v>
      </c>
      <c r="D57" s="23">
        <v>1535682.81</v>
      </c>
      <c r="E57" s="23">
        <v>18356.710476</v>
      </c>
      <c r="F57" s="23">
        <v>14538.52</v>
      </c>
      <c r="G57" s="23">
        <v>121782.47999999998</v>
      </c>
      <c r="H57" s="8">
        <v>97426.059999999983</v>
      </c>
      <c r="I57" s="9">
        <v>0</v>
      </c>
      <c r="J57" s="15"/>
      <c r="K57" s="22"/>
      <c r="L57" s="4"/>
    </row>
    <row r="58" spans="1:12" ht="15" customHeight="1" x14ac:dyDescent="0.25">
      <c r="A58" s="7" t="s">
        <v>52</v>
      </c>
      <c r="B58" s="40">
        <v>0.436</v>
      </c>
      <c r="C58" s="23">
        <v>1369798.93</v>
      </c>
      <c r="D58" s="23">
        <v>1095839.17</v>
      </c>
      <c r="E58" s="23">
        <v>13099.060176000001</v>
      </c>
      <c r="F58" s="23">
        <v>10374.459999999999</v>
      </c>
      <c r="G58" s="23">
        <v>97964.89</v>
      </c>
      <c r="H58" s="8">
        <v>78372</v>
      </c>
      <c r="I58" s="9">
        <v>0</v>
      </c>
      <c r="J58" s="15"/>
      <c r="K58" s="22"/>
      <c r="L58" s="4"/>
    </row>
    <row r="59" spans="1:12" ht="15" customHeight="1" x14ac:dyDescent="0.25">
      <c r="A59" s="7" t="s">
        <v>53</v>
      </c>
      <c r="B59" s="40">
        <v>0.495</v>
      </c>
      <c r="C59" s="23">
        <v>1555161.62</v>
      </c>
      <c r="D59" s="23">
        <v>1244129.29</v>
      </c>
      <c r="E59" s="23">
        <v>14871.63942</v>
      </c>
      <c r="F59" s="23">
        <v>11778.34</v>
      </c>
      <c r="G59" s="23">
        <v>113514.77999999998</v>
      </c>
      <c r="H59" s="8">
        <v>90811.909999999974</v>
      </c>
      <c r="I59" s="9">
        <v>0</v>
      </c>
      <c r="J59" s="15"/>
      <c r="K59" s="22"/>
      <c r="L59" s="4"/>
    </row>
    <row r="60" spans="1:12" ht="15" customHeight="1" x14ac:dyDescent="0.25">
      <c r="A60" s="7" t="s">
        <v>54</v>
      </c>
      <c r="B60" s="40">
        <v>0.52100000000000002</v>
      </c>
      <c r="C60" s="23">
        <v>1636846.86</v>
      </c>
      <c r="D60" s="23">
        <v>1309477.48</v>
      </c>
      <c r="E60" s="23">
        <v>15652.776036000001</v>
      </c>
      <c r="F60" s="23">
        <v>12397</v>
      </c>
      <c r="G60" s="23">
        <v>76196.14</v>
      </c>
      <c r="H60" s="8">
        <v>60956.979999999996</v>
      </c>
      <c r="I60" s="9">
        <v>0</v>
      </c>
      <c r="J60" s="15"/>
      <c r="K60" s="22"/>
      <c r="L60" s="4"/>
    </row>
    <row r="61" spans="1:12" ht="15" customHeight="1" x14ac:dyDescent="0.25">
      <c r="A61" s="7" t="s">
        <v>55</v>
      </c>
      <c r="B61" s="40">
        <v>0.28299999999999997</v>
      </c>
      <c r="C61" s="23">
        <v>889112.61</v>
      </c>
      <c r="D61" s="23">
        <v>711290.1</v>
      </c>
      <c r="E61" s="23">
        <v>8502.371627999999</v>
      </c>
      <c r="F61" s="23">
        <v>6733.880000000001</v>
      </c>
      <c r="G61" s="23">
        <v>17931.329999999998</v>
      </c>
      <c r="H61" s="8">
        <v>14345.109999999997</v>
      </c>
      <c r="I61" s="9">
        <v>0</v>
      </c>
      <c r="J61" s="15"/>
      <c r="K61" s="22"/>
      <c r="L61" s="4"/>
    </row>
    <row r="62" spans="1:12" ht="15" customHeight="1" x14ac:dyDescent="0.25">
      <c r="A62" s="7" t="s">
        <v>56</v>
      </c>
      <c r="B62" s="40">
        <v>0.54600000000000004</v>
      </c>
      <c r="C62" s="23">
        <v>1715390.38</v>
      </c>
      <c r="D62" s="23">
        <v>1372312.29</v>
      </c>
      <c r="E62" s="23">
        <v>16403.868936000003</v>
      </c>
      <c r="F62" s="23">
        <v>12991.86</v>
      </c>
      <c r="G62" s="23">
        <v>37913.17</v>
      </c>
      <c r="H62" s="8">
        <v>30330.62</v>
      </c>
      <c r="I62" s="9">
        <v>0</v>
      </c>
      <c r="J62" s="15"/>
      <c r="K62" s="22"/>
      <c r="L62" s="4"/>
    </row>
    <row r="63" spans="1:12" ht="15" customHeight="1" x14ac:dyDescent="0.25">
      <c r="A63" s="7" t="s">
        <v>57</v>
      </c>
      <c r="B63" s="40">
        <v>0.28100000000000003</v>
      </c>
      <c r="C63" s="23">
        <v>882829.13</v>
      </c>
      <c r="D63" s="23">
        <v>706263.33000000007</v>
      </c>
      <c r="E63" s="23">
        <v>8442.2841960000023</v>
      </c>
      <c r="F63" s="23">
        <v>6686.28</v>
      </c>
      <c r="G63" s="23">
        <v>39256.879999999997</v>
      </c>
      <c r="H63" s="8">
        <v>31405.579999999998</v>
      </c>
      <c r="I63" s="9">
        <v>0</v>
      </c>
      <c r="J63" s="15"/>
      <c r="K63" s="22"/>
      <c r="L63" s="4"/>
    </row>
    <row r="64" spans="1:12" ht="15" customHeight="1" x14ac:dyDescent="0.25">
      <c r="A64" s="7" t="s">
        <v>58</v>
      </c>
      <c r="B64" s="40">
        <v>1.3109999999999999</v>
      </c>
      <c r="C64" s="23">
        <v>4118822.0100000007</v>
      </c>
      <c r="D64" s="23">
        <v>3295057.6100000008</v>
      </c>
      <c r="E64" s="23">
        <v>39387.311676000005</v>
      </c>
      <c r="F64" s="23">
        <v>31194.760000000002</v>
      </c>
      <c r="G64" s="23">
        <v>198323.71</v>
      </c>
      <c r="H64" s="8">
        <v>158659.02999999997</v>
      </c>
      <c r="I64" s="9">
        <v>0</v>
      </c>
      <c r="J64" s="15"/>
      <c r="K64" s="22"/>
      <c r="L64" s="4"/>
    </row>
    <row r="65" spans="1:12" ht="15" customHeight="1" x14ac:dyDescent="0.25">
      <c r="A65" s="7" t="s">
        <v>59</v>
      </c>
      <c r="B65" s="40">
        <v>0.436</v>
      </c>
      <c r="C65" s="23">
        <v>1369798.93</v>
      </c>
      <c r="D65" s="23">
        <v>1095839.17</v>
      </c>
      <c r="E65" s="23">
        <v>13099.060176000001</v>
      </c>
      <c r="F65" s="23">
        <v>10374.459999999999</v>
      </c>
      <c r="G65" s="23">
        <v>46821.74</v>
      </c>
      <c r="H65" s="8">
        <v>37457.47</v>
      </c>
      <c r="I65" s="9">
        <v>0</v>
      </c>
      <c r="J65" s="15"/>
      <c r="K65" s="22"/>
      <c r="L65" s="4"/>
    </row>
    <row r="66" spans="1:12" ht="15" customHeight="1" x14ac:dyDescent="0.25">
      <c r="A66" s="7" t="s">
        <v>60</v>
      </c>
      <c r="B66" s="40">
        <v>0.307</v>
      </c>
      <c r="C66" s="23">
        <v>964514.37000000011</v>
      </c>
      <c r="D66" s="23">
        <v>771611.4800000001</v>
      </c>
      <c r="E66" s="23">
        <v>9223.4208120000003</v>
      </c>
      <c r="F66" s="23">
        <v>7304.95</v>
      </c>
      <c r="G66" s="23">
        <v>71520.359999999986</v>
      </c>
      <c r="H66" s="8">
        <v>57216.349999999984</v>
      </c>
      <c r="I66" s="9">
        <v>0</v>
      </c>
      <c r="J66" s="15"/>
      <c r="K66" s="22"/>
      <c r="L66" s="4"/>
    </row>
    <row r="67" spans="1:12" ht="15" customHeight="1" x14ac:dyDescent="0.25">
      <c r="A67" s="7" t="s">
        <v>61</v>
      </c>
      <c r="B67" s="40">
        <v>0.73199999999999998</v>
      </c>
      <c r="C67" s="23">
        <v>2299754.15</v>
      </c>
      <c r="D67" s="23">
        <v>1839803.3199999998</v>
      </c>
      <c r="E67" s="23">
        <v>21992.000112000002</v>
      </c>
      <c r="F67" s="23">
        <v>17417.66</v>
      </c>
      <c r="G67" s="23">
        <v>71149.73</v>
      </c>
      <c r="H67" s="8">
        <v>56919.849999999991</v>
      </c>
      <c r="I67" s="9">
        <v>0</v>
      </c>
      <c r="J67" s="15"/>
      <c r="K67" s="22"/>
      <c r="L67" s="4"/>
    </row>
    <row r="68" spans="1:12" ht="15" customHeight="1" x14ac:dyDescent="0.25">
      <c r="A68" s="7" t="s">
        <v>62</v>
      </c>
      <c r="B68" s="40">
        <v>0.14199999999999999</v>
      </c>
      <c r="C68" s="23">
        <v>446127.16</v>
      </c>
      <c r="D68" s="23">
        <v>356901.73</v>
      </c>
      <c r="E68" s="23">
        <v>4266.2076719999995</v>
      </c>
      <c r="F68" s="23">
        <v>3378.84</v>
      </c>
      <c r="G68" s="23">
        <v>182665.03000000003</v>
      </c>
      <c r="H68" s="8">
        <v>146132.08000000002</v>
      </c>
      <c r="I68" s="9">
        <v>0</v>
      </c>
      <c r="J68" s="15"/>
      <c r="K68" s="22"/>
      <c r="L68" s="4"/>
    </row>
    <row r="69" spans="1:12" ht="15" customHeight="1" x14ac:dyDescent="0.25">
      <c r="A69" s="7" t="s">
        <v>63</v>
      </c>
      <c r="B69" s="40">
        <v>0.20899999999999999</v>
      </c>
      <c r="C69" s="23">
        <v>656623.82000000007</v>
      </c>
      <c r="D69" s="23">
        <v>525299.06000000006</v>
      </c>
      <c r="E69" s="23">
        <v>6279.1366440000002</v>
      </c>
      <c r="F69" s="23">
        <v>4973.08</v>
      </c>
      <c r="G69" s="23">
        <v>23398.620000000003</v>
      </c>
      <c r="H69" s="8">
        <v>18718.97</v>
      </c>
      <c r="I69" s="9">
        <v>0</v>
      </c>
      <c r="J69" s="15"/>
      <c r="K69" s="22"/>
      <c r="L69" s="4"/>
    </row>
    <row r="70" spans="1:12" ht="15" customHeight="1" x14ac:dyDescent="0.25">
      <c r="A70" s="7" t="s">
        <v>64</v>
      </c>
      <c r="B70" s="41">
        <v>0.32</v>
      </c>
      <c r="C70" s="23">
        <v>1005356.9999999999</v>
      </c>
      <c r="D70" s="23">
        <v>804285.58999999985</v>
      </c>
      <c r="E70" s="23">
        <v>9613.9891200000002</v>
      </c>
      <c r="F70" s="23">
        <v>7614.28</v>
      </c>
      <c r="G70" s="23">
        <v>120010.35</v>
      </c>
      <c r="H70" s="8">
        <v>96008.340000000011</v>
      </c>
      <c r="I70" s="9">
        <v>0</v>
      </c>
      <c r="J70" s="15"/>
      <c r="K70" s="22"/>
      <c r="L70" s="4"/>
    </row>
    <row r="71" spans="1:12" ht="15" customHeight="1" x14ac:dyDescent="0.25">
      <c r="A71" s="7" t="s">
        <v>65</v>
      </c>
      <c r="B71" s="40">
        <v>0.85399999999999998</v>
      </c>
      <c r="C71" s="23">
        <v>2683046.5100000002</v>
      </c>
      <c r="D71" s="23">
        <v>2146437.21</v>
      </c>
      <c r="E71" s="23">
        <v>25657.333463999999</v>
      </c>
      <c r="F71" s="23">
        <v>20320.61</v>
      </c>
      <c r="G71" s="23">
        <v>113289.24000000002</v>
      </c>
      <c r="H71" s="8">
        <v>90631.450000000012</v>
      </c>
      <c r="I71" s="9">
        <v>0</v>
      </c>
      <c r="J71" s="15"/>
      <c r="K71" s="22"/>
      <c r="L71" s="4"/>
    </row>
    <row r="72" spans="1:12" ht="15" customHeight="1" x14ac:dyDescent="0.25">
      <c r="A72" s="7" t="s">
        <v>66</v>
      </c>
      <c r="B72" s="41">
        <v>0.25</v>
      </c>
      <c r="C72" s="23">
        <v>785435.19</v>
      </c>
      <c r="D72" s="23">
        <v>628348.14999999991</v>
      </c>
      <c r="E72" s="23">
        <v>7510.9290000000001</v>
      </c>
      <c r="F72" s="23">
        <v>5948.6600000000008</v>
      </c>
      <c r="G72" s="23">
        <v>38082.209999999992</v>
      </c>
      <c r="H72" s="8">
        <v>30465.839999999993</v>
      </c>
      <c r="I72" s="9">
        <v>0</v>
      </c>
      <c r="J72" s="15"/>
      <c r="K72" s="22"/>
      <c r="L72" s="4"/>
    </row>
    <row r="73" spans="1:12" ht="15" customHeight="1" x14ac:dyDescent="0.25">
      <c r="A73" s="7" t="s">
        <v>67</v>
      </c>
      <c r="B73" s="40">
        <v>0.54500000000000004</v>
      </c>
      <c r="C73" s="23">
        <v>1712248.6599999997</v>
      </c>
      <c r="D73" s="23">
        <v>1369798.9499999997</v>
      </c>
      <c r="E73" s="23">
        <v>16373.825220000001</v>
      </c>
      <c r="F73" s="23">
        <v>12968.07</v>
      </c>
      <c r="G73" s="23">
        <v>49504.159999999996</v>
      </c>
      <c r="H73" s="8">
        <v>39603.399999999994</v>
      </c>
      <c r="I73" s="9">
        <v>0</v>
      </c>
      <c r="J73" s="15"/>
      <c r="K73" s="22"/>
      <c r="L73" s="4"/>
    </row>
    <row r="74" spans="1:12" ht="15" customHeight="1" x14ac:dyDescent="0.25">
      <c r="A74" s="7" t="s">
        <v>68</v>
      </c>
      <c r="B74" s="40">
        <v>2.2349999999999999</v>
      </c>
      <c r="C74" s="23">
        <v>7021790.3500000015</v>
      </c>
      <c r="D74" s="23">
        <v>5617432.2800000012</v>
      </c>
      <c r="E74" s="23">
        <v>67147.705260000002</v>
      </c>
      <c r="F74" s="23">
        <v>53180.989999999991</v>
      </c>
      <c r="G74" s="23">
        <v>343686.05999999994</v>
      </c>
      <c r="H74" s="8">
        <v>274948.92999999993</v>
      </c>
      <c r="I74" s="9">
        <v>0</v>
      </c>
      <c r="J74" s="15"/>
      <c r="K74" s="22"/>
      <c r="L74" s="4"/>
    </row>
    <row r="75" spans="1:12" ht="15" customHeight="1" x14ac:dyDescent="0.25">
      <c r="A75" s="7" t="s">
        <v>69</v>
      </c>
      <c r="B75" s="40">
        <v>0.65100000000000002</v>
      </c>
      <c r="C75" s="23">
        <v>2045273.1600000001</v>
      </c>
      <c r="D75" s="23">
        <v>1636218.5100000002</v>
      </c>
      <c r="E75" s="23">
        <v>19558.459116000002</v>
      </c>
      <c r="F75" s="23">
        <v>15490.289999999999</v>
      </c>
      <c r="G75" s="23">
        <v>141398.97999999998</v>
      </c>
      <c r="H75" s="8">
        <v>113119.21999999999</v>
      </c>
      <c r="I75" s="9">
        <v>0</v>
      </c>
      <c r="J75" s="15"/>
      <c r="K75" s="22"/>
      <c r="L75" s="4"/>
    </row>
    <row r="76" spans="1:12" ht="15" customHeight="1" x14ac:dyDescent="0.25">
      <c r="A76" s="7" t="s">
        <v>70</v>
      </c>
      <c r="B76" s="40">
        <v>0.42299999999999999</v>
      </c>
      <c r="C76" s="23">
        <v>1328956.2999999998</v>
      </c>
      <c r="D76" s="23">
        <v>1063165.0299999998</v>
      </c>
      <c r="E76" s="23">
        <v>12708.491868000001</v>
      </c>
      <c r="F76" s="23">
        <v>10065.129999999999</v>
      </c>
      <c r="G76" s="23">
        <v>34707.120000000003</v>
      </c>
      <c r="H76" s="8">
        <v>27765.770000000004</v>
      </c>
      <c r="I76" s="9">
        <v>0</v>
      </c>
      <c r="J76" s="15"/>
      <c r="K76" s="22"/>
      <c r="L76" s="4"/>
    </row>
    <row r="77" spans="1:12" ht="15" customHeight="1" x14ac:dyDescent="0.25">
      <c r="A77" s="7" t="s">
        <v>71</v>
      </c>
      <c r="B77" s="40">
        <v>0.85199999999999998</v>
      </c>
      <c r="C77" s="23">
        <v>2676763.0500000003</v>
      </c>
      <c r="D77" s="23">
        <v>2141410.4400000004</v>
      </c>
      <c r="E77" s="23">
        <v>25597.246031999999</v>
      </c>
      <c r="F77" s="23">
        <v>20273.02</v>
      </c>
      <c r="G77" s="23">
        <v>121611.87000000001</v>
      </c>
      <c r="H77" s="8">
        <v>97289.550000000017</v>
      </c>
      <c r="I77" s="9">
        <v>0</v>
      </c>
      <c r="J77" s="15"/>
      <c r="K77" s="22"/>
      <c r="L77" s="4"/>
    </row>
    <row r="78" spans="1:12" ht="15" customHeight="1" x14ac:dyDescent="0.25">
      <c r="A78" s="7" t="s">
        <v>72</v>
      </c>
      <c r="B78" s="40">
        <v>0.22600000000000001</v>
      </c>
      <c r="C78" s="23">
        <v>710033.36999999988</v>
      </c>
      <c r="D78" s="23">
        <v>568026.71</v>
      </c>
      <c r="E78" s="23">
        <v>6789.8798159999997</v>
      </c>
      <c r="F78" s="23">
        <v>5377.59</v>
      </c>
      <c r="G78" s="23">
        <v>54470.39</v>
      </c>
      <c r="H78" s="8">
        <v>43576.4</v>
      </c>
      <c r="I78" s="9">
        <v>0</v>
      </c>
      <c r="J78" s="15"/>
      <c r="K78" s="22"/>
      <c r="L78" s="4"/>
    </row>
    <row r="79" spans="1:12" ht="15" customHeight="1" x14ac:dyDescent="0.25">
      <c r="A79" s="7" t="s">
        <v>73</v>
      </c>
      <c r="B79" s="40">
        <v>1.901</v>
      </c>
      <c r="C79" s="23">
        <v>5972448.9699999997</v>
      </c>
      <c r="D79" s="23">
        <v>4777959.1899999995</v>
      </c>
      <c r="E79" s="23">
        <v>57113.104116000002</v>
      </c>
      <c r="F79" s="23">
        <v>45233.58</v>
      </c>
      <c r="G79" s="23">
        <v>639057.28</v>
      </c>
      <c r="H79" s="8">
        <v>511245.9</v>
      </c>
      <c r="I79" s="9">
        <v>0</v>
      </c>
      <c r="J79" s="15"/>
      <c r="K79" s="22"/>
      <c r="L79" s="4"/>
    </row>
    <row r="80" spans="1:12" ht="15" customHeight="1" x14ac:dyDescent="0.25">
      <c r="A80" s="7" t="s">
        <v>74</v>
      </c>
      <c r="B80" s="40">
        <v>0.312</v>
      </c>
      <c r="C80" s="23">
        <v>980223.08</v>
      </c>
      <c r="D80" s="23">
        <v>784178.48</v>
      </c>
      <c r="E80" s="23">
        <v>9373.639392000001</v>
      </c>
      <c r="F80" s="23">
        <v>7423.920000000001</v>
      </c>
      <c r="G80" s="23">
        <v>51308.25</v>
      </c>
      <c r="H80" s="8">
        <v>41046.699999999997</v>
      </c>
      <c r="I80" s="9">
        <v>0</v>
      </c>
      <c r="J80" s="15"/>
      <c r="K80" s="22"/>
      <c r="L80" s="4"/>
    </row>
    <row r="81" spans="1:12" ht="15" customHeight="1" x14ac:dyDescent="0.25">
      <c r="A81" s="7" t="s">
        <v>75</v>
      </c>
      <c r="B81" s="40">
        <v>15.625</v>
      </c>
      <c r="C81" s="23">
        <v>49089697.63000001</v>
      </c>
      <c r="D81" s="23">
        <v>39271758.13000001</v>
      </c>
      <c r="E81" s="23">
        <v>469433.0625</v>
      </c>
      <c r="F81" s="23">
        <v>371790.98999999993</v>
      </c>
      <c r="G81" s="23">
        <v>2213784.4100000006</v>
      </c>
      <c r="H81" s="8">
        <v>1771027.6200000006</v>
      </c>
      <c r="I81" s="9">
        <v>0</v>
      </c>
      <c r="J81" s="15"/>
      <c r="K81" s="22"/>
      <c r="L81" s="4"/>
    </row>
    <row r="82" spans="1:12" ht="15" customHeight="1" x14ac:dyDescent="0.25">
      <c r="A82" s="7" t="s">
        <v>76</v>
      </c>
      <c r="B82" s="40">
        <v>0.72199999999999998</v>
      </c>
      <c r="C82" s="23">
        <v>2268336.7699999996</v>
      </c>
      <c r="D82" s="23">
        <v>1814669.4099999997</v>
      </c>
      <c r="E82" s="23">
        <v>21691.562952</v>
      </c>
      <c r="F82" s="23">
        <v>17179.72</v>
      </c>
      <c r="G82" s="23">
        <v>73465.52</v>
      </c>
      <c r="H82" s="8">
        <v>58772.47</v>
      </c>
      <c r="I82" s="9">
        <v>0</v>
      </c>
      <c r="J82" s="15"/>
      <c r="K82" s="22"/>
      <c r="L82" s="4"/>
    </row>
    <row r="83" spans="1:12" ht="15" customHeight="1" x14ac:dyDescent="0.25">
      <c r="A83" s="7" t="s">
        <v>77</v>
      </c>
      <c r="B83" s="40">
        <v>0.49099999999999999</v>
      </c>
      <c r="C83" s="23">
        <v>1542594.6599999997</v>
      </c>
      <c r="D83" s="23">
        <v>1234075.7199999997</v>
      </c>
      <c r="E83" s="23">
        <v>14751.464556000001</v>
      </c>
      <c r="F83" s="23">
        <v>11683.170000000002</v>
      </c>
      <c r="G83" s="23">
        <v>98610.65</v>
      </c>
      <c r="H83" s="8">
        <v>78888.58</v>
      </c>
      <c r="I83" s="9">
        <v>0</v>
      </c>
      <c r="J83" s="15"/>
      <c r="K83" s="22"/>
      <c r="L83" s="4"/>
    </row>
    <row r="84" spans="1:12" ht="15" customHeight="1" x14ac:dyDescent="0.25">
      <c r="A84" s="7" t="s">
        <v>78</v>
      </c>
      <c r="B84" s="40">
        <v>0.68700000000000006</v>
      </c>
      <c r="C84" s="23">
        <v>2158375.8400000003</v>
      </c>
      <c r="D84" s="23">
        <v>1726700.6700000004</v>
      </c>
      <c r="E84" s="23">
        <v>20640.032892000003</v>
      </c>
      <c r="F84" s="23">
        <v>16346.91</v>
      </c>
      <c r="G84" s="23">
        <v>213328.04</v>
      </c>
      <c r="H84" s="8">
        <v>170662.49</v>
      </c>
      <c r="I84" s="9">
        <v>0</v>
      </c>
      <c r="J84" s="15"/>
      <c r="K84" s="22"/>
      <c r="L84" s="4"/>
    </row>
    <row r="85" spans="1:12" ht="15" customHeight="1" x14ac:dyDescent="0.25">
      <c r="A85" s="7" t="s">
        <v>79</v>
      </c>
      <c r="B85" s="40">
        <v>2.9870000000000001</v>
      </c>
      <c r="C85" s="23">
        <v>9384379.3100000005</v>
      </c>
      <c r="D85" s="23">
        <v>7507503.4600000009</v>
      </c>
      <c r="E85" s="23">
        <v>89740.579691999999</v>
      </c>
      <c r="F85" s="23">
        <v>71074.539999999994</v>
      </c>
      <c r="G85" s="23">
        <v>433082.19999999995</v>
      </c>
      <c r="H85" s="8">
        <v>346465.83999999997</v>
      </c>
      <c r="I85" s="9">
        <v>0</v>
      </c>
      <c r="J85" s="15"/>
      <c r="K85" s="22"/>
      <c r="L85" s="4"/>
    </row>
    <row r="86" spans="1:12" ht="15" customHeight="1" x14ac:dyDescent="0.25">
      <c r="A86" s="7" t="s">
        <v>80</v>
      </c>
      <c r="B86" s="40">
        <v>0.31900000000000001</v>
      </c>
      <c r="C86" s="23">
        <v>1002215.27</v>
      </c>
      <c r="D86" s="23">
        <v>801772.25</v>
      </c>
      <c r="E86" s="23">
        <v>9583.9454040000001</v>
      </c>
      <c r="F86" s="23">
        <v>7590.49</v>
      </c>
      <c r="G86" s="23">
        <v>38857.340000000004</v>
      </c>
      <c r="H86" s="8">
        <v>31085.940000000002</v>
      </c>
      <c r="I86" s="9">
        <v>0</v>
      </c>
      <c r="J86" s="15"/>
      <c r="K86" s="22"/>
      <c r="L86" s="4"/>
    </row>
    <row r="87" spans="1:12" ht="15" customHeight="1" x14ac:dyDescent="0.25">
      <c r="A87" s="7" t="s">
        <v>81</v>
      </c>
      <c r="B87" s="40">
        <v>0.65800000000000003</v>
      </c>
      <c r="C87" s="23">
        <v>2067265.3399999999</v>
      </c>
      <c r="D87" s="23">
        <v>1653812.2899999998</v>
      </c>
      <c r="E87" s="23">
        <v>19768.765127999999</v>
      </c>
      <c r="F87" s="23">
        <v>15656.86</v>
      </c>
      <c r="G87" s="23">
        <v>75423.799999999988</v>
      </c>
      <c r="H87" s="8">
        <v>60339.119999999988</v>
      </c>
      <c r="I87" s="9">
        <v>0</v>
      </c>
      <c r="J87" s="15"/>
      <c r="K87" s="22"/>
      <c r="L87" s="4"/>
    </row>
    <row r="88" spans="1:12" ht="15" customHeight="1" x14ac:dyDescent="0.25">
      <c r="A88" s="7" t="s">
        <v>82</v>
      </c>
      <c r="B88" s="40">
        <v>5.056</v>
      </c>
      <c r="C88" s="23">
        <v>15884640.73</v>
      </c>
      <c r="D88" s="23">
        <v>12707712.59</v>
      </c>
      <c r="E88" s="23">
        <v>151901.02809599999</v>
      </c>
      <c r="F88" s="23">
        <v>120305.61</v>
      </c>
      <c r="G88" s="23">
        <v>2997620.8999999994</v>
      </c>
      <c r="H88" s="8">
        <v>2398096.7899999996</v>
      </c>
      <c r="I88" s="9">
        <v>0</v>
      </c>
      <c r="J88" s="15"/>
      <c r="K88" s="22"/>
      <c r="L88" s="4"/>
    </row>
    <row r="89" spans="1:12" ht="15" customHeight="1" x14ac:dyDescent="0.25">
      <c r="A89" s="10" t="s">
        <v>83</v>
      </c>
      <c r="B89" s="40">
        <v>14.782</v>
      </c>
      <c r="C89" s="24">
        <v>46441210.32</v>
      </c>
      <c r="D89" s="24">
        <v>37152968.060000002</v>
      </c>
      <c r="E89" s="24">
        <v>444106.20991200005</v>
      </c>
      <c r="F89" s="24">
        <v>351732.06</v>
      </c>
      <c r="G89" s="24">
        <v>3344463.6599999992</v>
      </c>
      <c r="H89" s="11">
        <v>2675570.9999999991</v>
      </c>
      <c r="I89" s="12">
        <v>0</v>
      </c>
      <c r="J89" s="15"/>
      <c r="K89" s="22"/>
      <c r="L89" s="4"/>
    </row>
    <row r="90" spans="1:12" ht="17.25" customHeight="1" x14ac:dyDescent="0.25">
      <c r="A90" s="25" t="s">
        <v>0</v>
      </c>
      <c r="B90" s="38">
        <v>1.0000000000000002</v>
      </c>
      <c r="C90" s="26">
        <v>314174064.79000008</v>
      </c>
      <c r="D90" s="26">
        <v>251339251.92000002</v>
      </c>
      <c r="E90" s="27">
        <v>3004371.600000001</v>
      </c>
      <c r="F90" s="27">
        <v>2379462.33</v>
      </c>
      <c r="G90" s="27">
        <v>23738473.989999998</v>
      </c>
      <c r="H90" s="27">
        <v>18990784.75</v>
      </c>
      <c r="I90" s="28">
        <v>0</v>
      </c>
      <c r="J90" s="15"/>
      <c r="K90" s="22"/>
    </row>
    <row r="91" spans="1:12" ht="15" customHeight="1" x14ac:dyDescent="0.2">
      <c r="A91" s="31"/>
      <c r="B91" s="37"/>
      <c r="C91" s="31"/>
      <c r="D91" s="31"/>
      <c r="E91" s="31"/>
      <c r="F91" s="31"/>
      <c r="G91" s="31"/>
      <c r="H91" s="31"/>
    </row>
    <row r="92" spans="1:12" ht="15" customHeight="1" x14ac:dyDescent="0.2">
      <c r="A92" s="31"/>
      <c r="B92" s="37"/>
      <c r="C92" s="31"/>
      <c r="D92" s="31"/>
      <c r="E92" s="31"/>
      <c r="F92" s="31"/>
      <c r="G92" s="31"/>
      <c r="H92" s="31"/>
    </row>
    <row r="93" spans="1:12" ht="15" customHeight="1" x14ac:dyDescent="0.2">
      <c r="A93" s="31"/>
      <c r="B93" s="37"/>
      <c r="C93" s="31"/>
      <c r="D93" s="31"/>
      <c r="E93" s="31"/>
      <c r="F93" s="31"/>
      <c r="G93" s="31"/>
      <c r="H93" s="31"/>
    </row>
    <row r="94" spans="1:12" ht="15" customHeight="1" x14ac:dyDescent="0.2">
      <c r="A94" s="31"/>
      <c r="B94" s="37"/>
      <c r="C94" s="31"/>
      <c r="D94" s="31"/>
      <c r="E94" s="31"/>
      <c r="F94" s="31"/>
      <c r="G94" s="31"/>
      <c r="H94" s="31"/>
    </row>
    <row r="95" spans="1:12" ht="15" customHeight="1" x14ac:dyDescent="0.2">
      <c r="A95" s="31"/>
      <c r="B95" s="37"/>
      <c r="C95" s="31"/>
      <c r="D95" s="31"/>
      <c r="E95" s="31"/>
      <c r="F95" s="31"/>
      <c r="G95" s="31"/>
      <c r="H95" s="31"/>
    </row>
    <row r="96" spans="1:12" ht="15" customHeight="1" x14ac:dyDescent="0.2">
      <c r="A96" s="31"/>
      <c r="B96" s="37"/>
      <c r="C96" s="31"/>
      <c r="D96" s="31"/>
      <c r="E96" s="31"/>
      <c r="F96" s="31"/>
      <c r="G96" s="31"/>
      <c r="H96" s="31"/>
    </row>
    <row r="97" spans="1:8" ht="15" customHeight="1" x14ac:dyDescent="0.2">
      <c r="A97" s="31"/>
      <c r="B97" s="37"/>
      <c r="C97" s="31"/>
      <c r="D97" s="31"/>
      <c r="E97" s="31"/>
      <c r="F97" s="31"/>
      <c r="G97" s="31"/>
      <c r="H97" s="31"/>
    </row>
    <row r="98" spans="1:8" ht="15" customHeight="1" x14ac:dyDescent="0.2">
      <c r="A98" s="31"/>
      <c r="B98" s="37"/>
      <c r="C98" s="31"/>
      <c r="D98" s="31"/>
      <c r="E98" s="31"/>
      <c r="F98" s="31"/>
      <c r="G98" s="31"/>
      <c r="H98" s="31"/>
    </row>
    <row r="99" spans="1:8" ht="15" customHeight="1" x14ac:dyDescent="0.2">
      <c r="A99" s="31"/>
      <c r="B99" s="37"/>
      <c r="C99" s="31"/>
      <c r="D99" s="31"/>
      <c r="E99" s="31"/>
      <c r="F99" s="31"/>
      <c r="G99" s="31"/>
      <c r="H99" s="31"/>
    </row>
    <row r="100" spans="1:8" ht="15" customHeight="1" x14ac:dyDescent="0.2">
      <c r="A100" s="31"/>
      <c r="B100" s="37"/>
      <c r="C100" s="31"/>
      <c r="D100" s="31"/>
      <c r="E100" s="31"/>
      <c r="F100" s="31"/>
      <c r="G100" s="31"/>
      <c r="H100" s="31"/>
    </row>
    <row r="101" spans="1:8" ht="15" customHeight="1" x14ac:dyDescent="0.2">
      <c r="A101" s="31"/>
      <c r="B101" s="37"/>
      <c r="C101" s="31"/>
      <c r="D101" s="31"/>
      <c r="E101" s="31"/>
      <c r="F101" s="31"/>
      <c r="G101" s="31"/>
      <c r="H101" s="31"/>
    </row>
    <row r="102" spans="1:8" ht="15" customHeight="1" x14ac:dyDescent="0.2">
      <c r="A102" s="31"/>
      <c r="B102" s="37"/>
      <c r="C102" s="31"/>
      <c r="D102" s="31"/>
      <c r="E102" s="31"/>
      <c r="F102" s="31"/>
      <c r="G102" s="31"/>
      <c r="H102" s="31"/>
    </row>
    <row r="103" spans="1:8" s="31" customFormat="1" ht="15" customHeight="1" x14ac:dyDescent="0.2">
      <c r="B103" s="37"/>
    </row>
    <row r="104" spans="1:8" s="31" customFormat="1" ht="15" customHeight="1" x14ac:dyDescent="0.2">
      <c r="B104" s="37"/>
    </row>
    <row r="105" spans="1:8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</row>
    <row r="106" spans="1:8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</row>
    <row r="107" spans="1:8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</row>
    <row r="108" spans="1:8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</row>
    <row r="109" spans="1:8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</row>
    <row r="110" spans="1:8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</row>
    <row r="111" spans="1:8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</row>
    <row r="112" spans="1:8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</row>
    <row r="113" spans="1:8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</row>
    <row r="114" spans="1:8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</row>
    <row r="115" spans="1:8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</row>
    <row r="116" spans="1:8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</row>
    <row r="117" spans="1:8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</row>
    <row r="118" spans="1:8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</row>
    <row r="119" spans="1:8" ht="15" customHeight="1" x14ac:dyDescent="0.2">
      <c r="C119" s="17"/>
      <c r="D119" s="17"/>
    </row>
    <row r="120" spans="1:8" ht="15" customHeight="1" x14ac:dyDescent="0.2">
      <c r="C120" s="17"/>
      <c r="D120" s="17"/>
    </row>
    <row r="121" spans="1:8" ht="15" customHeight="1" x14ac:dyDescent="0.2">
      <c r="C121" s="17"/>
      <c r="D121" s="17"/>
    </row>
    <row r="122" spans="1:8" ht="15" customHeight="1" x14ac:dyDescent="0.2">
      <c r="C122" s="17"/>
      <c r="D122" s="17"/>
    </row>
    <row r="123" spans="1:8" ht="15" customHeight="1" x14ac:dyDescent="0.2">
      <c r="C123" s="17"/>
      <c r="D123" s="17"/>
    </row>
    <row r="124" spans="1:8" ht="15" customHeight="1" x14ac:dyDescent="0.2">
      <c r="C124" s="17"/>
      <c r="D124" s="17"/>
    </row>
  </sheetData>
  <mergeCells count="16">
    <mergeCell ref="A1:I1"/>
    <mergeCell ref="A2:I2"/>
    <mergeCell ref="M2:N2"/>
    <mergeCell ref="A3:I3"/>
    <mergeCell ref="A4:I4"/>
    <mergeCell ref="O18:AB18"/>
    <mergeCell ref="A10:A11"/>
    <mergeCell ref="B10:B11"/>
    <mergeCell ref="C10:D10"/>
    <mergeCell ref="E10:F10"/>
    <mergeCell ref="G10:H10"/>
    <mergeCell ref="I10:I11"/>
    <mergeCell ref="A5:I5"/>
    <mergeCell ref="A6:I6"/>
    <mergeCell ref="A7:I7"/>
    <mergeCell ref="A8:I8"/>
  </mergeCells>
  <pageMargins left="0" right="0" top="0" bottom="0" header="0" footer="0"/>
  <pageSetup paperSize="189" scale="58" fitToHeight="2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6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3" sqref="A3:K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4" ht="15" customHeight="1" x14ac:dyDescent="0.25">
      <c r="L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"/>
      <c r="M5" s="3"/>
      <c r="N5" s="13"/>
    </row>
    <row r="6" spans="1:14" ht="15" customHeight="1" x14ac:dyDescent="0.25">
      <c r="A6" s="91" t="s">
        <v>116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"/>
    </row>
    <row r="7" spans="1:14" ht="15" customHeight="1" x14ac:dyDescent="0.25">
      <c r="A7" s="100" t="s">
        <v>117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"/>
    </row>
    <row r="8" spans="1:14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4" ht="15" customHeight="1" x14ac:dyDescent="0.25">
      <c r="A12" s="7" t="s">
        <v>8</v>
      </c>
      <c r="B12" s="39">
        <v>0.76100000000000001</v>
      </c>
      <c r="C12" s="21">
        <v>2472516.5399999996</v>
      </c>
      <c r="D12" s="21">
        <v>1978013.1899999995</v>
      </c>
      <c r="E12" s="21">
        <v>28334.748748599999</v>
      </c>
      <c r="F12" s="21">
        <v>22441.119999999999</v>
      </c>
      <c r="G12" s="21">
        <v>255467.80000000002</v>
      </c>
      <c r="H12" s="5">
        <v>204374.34</v>
      </c>
      <c r="I12" s="6">
        <v>0</v>
      </c>
      <c r="J12" s="21">
        <v>128342.69</v>
      </c>
      <c r="K12" s="5">
        <v>102674.15</v>
      </c>
      <c r="L12" s="15"/>
      <c r="M12" s="22"/>
      <c r="N12" s="4"/>
    </row>
    <row r="13" spans="1:14" ht="15" customHeight="1" x14ac:dyDescent="0.25">
      <c r="A13" s="7" t="s">
        <v>9</v>
      </c>
      <c r="B13" s="40">
        <v>0.28899999999999998</v>
      </c>
      <c r="C13" s="23">
        <v>938971.43999999983</v>
      </c>
      <c r="D13" s="23">
        <v>751177.16999999993</v>
      </c>
      <c r="E13" s="23">
        <v>10760.502481399999</v>
      </c>
      <c r="F13" s="23">
        <v>8522.32</v>
      </c>
      <c r="G13" s="23">
        <v>66712.53</v>
      </c>
      <c r="H13" s="8">
        <v>53370.13</v>
      </c>
      <c r="I13" s="9">
        <v>0</v>
      </c>
      <c r="J13" s="23">
        <v>48739.87</v>
      </c>
      <c r="K13" s="8">
        <v>38991.9</v>
      </c>
      <c r="L13" s="15"/>
      <c r="M13" s="22"/>
      <c r="N13" s="4"/>
    </row>
    <row r="14" spans="1:14" ht="15" customHeight="1" x14ac:dyDescent="0.25">
      <c r="A14" s="7" t="s">
        <v>10</v>
      </c>
      <c r="B14" s="40">
        <v>0.40400000000000003</v>
      </c>
      <c r="C14" s="23">
        <v>1312610.6300000001</v>
      </c>
      <c r="D14" s="23">
        <v>1050088.51</v>
      </c>
      <c r="E14" s="23">
        <v>15042.3633304</v>
      </c>
      <c r="F14" s="23">
        <v>11913.56</v>
      </c>
      <c r="G14" s="23">
        <v>62049.25</v>
      </c>
      <c r="H14" s="8">
        <v>49639.48</v>
      </c>
      <c r="I14" s="9">
        <v>0</v>
      </c>
      <c r="J14" s="23">
        <v>68134.62</v>
      </c>
      <c r="K14" s="8">
        <v>54507.7</v>
      </c>
      <c r="L14" s="15"/>
      <c r="M14" s="22"/>
      <c r="N14" s="4"/>
    </row>
    <row r="15" spans="1:14" ht="15" customHeight="1" x14ac:dyDescent="0.25">
      <c r="A15" s="7" t="s">
        <v>11</v>
      </c>
      <c r="B15" s="40">
        <v>0.498</v>
      </c>
      <c r="C15" s="23">
        <v>1618020.02</v>
      </c>
      <c r="D15" s="23">
        <v>1294416.01</v>
      </c>
      <c r="E15" s="23">
        <v>18542.3191548</v>
      </c>
      <c r="F15" s="23">
        <v>14685.51</v>
      </c>
      <c r="G15" s="23">
        <v>165141.54000000004</v>
      </c>
      <c r="H15" s="8">
        <v>132113.33000000005</v>
      </c>
      <c r="I15" s="9">
        <v>0</v>
      </c>
      <c r="J15" s="23">
        <v>83987.73</v>
      </c>
      <c r="K15" s="8">
        <v>67190.179999999993</v>
      </c>
      <c r="L15" s="15"/>
      <c r="M15" s="22"/>
      <c r="N15" s="4"/>
    </row>
    <row r="16" spans="1:14" ht="15" customHeight="1" x14ac:dyDescent="0.25">
      <c r="A16" s="7" t="s">
        <v>12</v>
      </c>
      <c r="B16" s="40">
        <v>0.46700000000000003</v>
      </c>
      <c r="C16" s="23">
        <v>1517299.8999999997</v>
      </c>
      <c r="D16" s="23">
        <v>1213839.9299999997</v>
      </c>
      <c r="E16" s="23">
        <v>17388.078404200001</v>
      </c>
      <c r="F16" s="23">
        <v>13771.36</v>
      </c>
      <c r="G16" s="23">
        <v>212087.91000000003</v>
      </c>
      <c r="H16" s="8">
        <v>169670.42000000004</v>
      </c>
      <c r="I16" s="9">
        <v>0</v>
      </c>
      <c r="J16" s="23">
        <v>78759.570000000007</v>
      </c>
      <c r="K16" s="8">
        <v>63007.66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734282.18</v>
      </c>
      <c r="D17" s="23">
        <v>587425.75</v>
      </c>
      <c r="E17" s="23">
        <v>8414.7874075999989</v>
      </c>
      <c r="F17" s="23">
        <v>6664.5099999999993</v>
      </c>
      <c r="G17" s="23">
        <v>25036.289999999994</v>
      </c>
      <c r="H17" s="8">
        <v>20029.079999999994</v>
      </c>
      <c r="I17" s="9">
        <v>0</v>
      </c>
      <c r="J17" s="23">
        <v>38114.910000000003</v>
      </c>
      <c r="K17" s="8">
        <v>30491.93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10227965.870000001</v>
      </c>
      <c r="D18" s="23">
        <v>8182372.7200000007</v>
      </c>
      <c r="E18" s="23">
        <v>117211.28654479999</v>
      </c>
      <c r="F18" s="23">
        <v>92831.34</v>
      </c>
      <c r="G18" s="23">
        <v>281244.06</v>
      </c>
      <c r="H18" s="8">
        <v>224995.33</v>
      </c>
      <c r="I18" s="9">
        <v>0</v>
      </c>
      <c r="J18" s="23">
        <v>530910.37</v>
      </c>
      <c r="K18" s="8">
        <v>424728.3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601071.68000000005</v>
      </c>
      <c r="D19" s="23">
        <v>480857.35000000003</v>
      </c>
      <c r="E19" s="23">
        <v>6888.2109309999996</v>
      </c>
      <c r="F19" s="23">
        <v>5455.4699999999993</v>
      </c>
      <c r="G19" s="23">
        <v>112892.25</v>
      </c>
      <c r="H19" s="8">
        <v>90313.88</v>
      </c>
      <c r="I19" s="9">
        <v>0</v>
      </c>
      <c r="J19" s="23">
        <v>31200.26</v>
      </c>
      <c r="K19" s="8">
        <v>24960.21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9493683.7000000011</v>
      </c>
      <c r="D20" s="23">
        <v>7594946.9600000009</v>
      </c>
      <c r="E20" s="23">
        <v>108796.49913720001</v>
      </c>
      <c r="F20" s="23">
        <v>86166.83</v>
      </c>
      <c r="G20" s="23">
        <v>646384.81999999995</v>
      </c>
      <c r="H20" s="8">
        <v>517107.93999999994</v>
      </c>
      <c r="I20" s="9">
        <v>0</v>
      </c>
      <c r="J20" s="23">
        <v>492795.46</v>
      </c>
      <c r="K20" s="8">
        <v>394236.37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1150158.81</v>
      </c>
      <c r="D21" s="23">
        <v>920127.05</v>
      </c>
      <c r="E21" s="23">
        <v>13180.684700399997</v>
      </c>
      <c r="F21" s="23">
        <v>10439.11</v>
      </c>
      <c r="G21" s="23">
        <v>54943.08</v>
      </c>
      <c r="H21" s="8">
        <v>43954.570000000007</v>
      </c>
      <c r="I21" s="9">
        <v>0</v>
      </c>
      <c r="J21" s="23">
        <v>59702.12</v>
      </c>
      <c r="K21" s="8">
        <v>47761.7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1972164.9800000002</v>
      </c>
      <c r="D22" s="23">
        <v>1577731.9900000002</v>
      </c>
      <c r="E22" s="23">
        <v>22600.778568199999</v>
      </c>
      <c r="F22" s="23">
        <v>17899.82</v>
      </c>
      <c r="G22" s="23">
        <v>433177.17999999993</v>
      </c>
      <c r="H22" s="8">
        <v>346541.85</v>
      </c>
      <c r="I22" s="9">
        <v>0</v>
      </c>
      <c r="J22" s="23">
        <v>102370.58</v>
      </c>
      <c r="K22" s="8">
        <v>81896.460000000006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3343258.2100000004</v>
      </c>
      <c r="D23" s="23">
        <v>2674606.5600000005</v>
      </c>
      <c r="E23" s="23">
        <v>38313.34620539999</v>
      </c>
      <c r="F23" s="23">
        <v>30344.18</v>
      </c>
      <c r="G23" s="23">
        <v>459603.51000000007</v>
      </c>
      <c r="H23" s="8">
        <v>367682.89000000007</v>
      </c>
      <c r="I23" s="9">
        <v>0</v>
      </c>
      <c r="J23" s="23">
        <v>173540.9</v>
      </c>
      <c r="K23" s="8">
        <v>138832.72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1283369.27</v>
      </c>
      <c r="D24" s="23">
        <v>1026695.42</v>
      </c>
      <c r="E24" s="23">
        <v>14707.261177</v>
      </c>
      <c r="F24" s="23">
        <v>11648.14</v>
      </c>
      <c r="G24" s="23">
        <v>56610.899999999994</v>
      </c>
      <c r="H24" s="8">
        <v>45288.81</v>
      </c>
      <c r="I24" s="9">
        <v>0</v>
      </c>
      <c r="J24" s="23">
        <v>66616.77</v>
      </c>
      <c r="K24" s="8">
        <v>53293.42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571830.38</v>
      </c>
      <c r="D25" s="23">
        <v>457464.33</v>
      </c>
      <c r="E25" s="23">
        <v>6553.1087775999995</v>
      </c>
      <c r="F25" s="23">
        <v>5190.0600000000004</v>
      </c>
      <c r="G25" s="23">
        <v>295677.03999999998</v>
      </c>
      <c r="H25" s="8">
        <v>236541.70999999996</v>
      </c>
      <c r="I25" s="9">
        <v>0</v>
      </c>
      <c r="J25" s="23">
        <v>29682.41</v>
      </c>
      <c r="K25" s="8">
        <v>23745.93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1367844.2399999995</v>
      </c>
      <c r="D26" s="23">
        <v>1094275.3899999994</v>
      </c>
      <c r="E26" s="23">
        <v>15675.3340646</v>
      </c>
      <c r="F26" s="23">
        <v>12414.86</v>
      </c>
      <c r="G26" s="23">
        <v>101382.14</v>
      </c>
      <c r="H26" s="8">
        <v>81105.83</v>
      </c>
      <c r="I26" s="9">
        <v>0</v>
      </c>
      <c r="J26" s="23">
        <v>71001.67</v>
      </c>
      <c r="K26" s="8">
        <v>56801.34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10111000.560000002</v>
      </c>
      <c r="D27" s="23">
        <v>8088800.4600000018</v>
      </c>
      <c r="E27" s="23">
        <v>115870.8779312</v>
      </c>
      <c r="F27" s="23">
        <v>91769.74</v>
      </c>
      <c r="G27" s="23">
        <v>1736042.4000000001</v>
      </c>
      <c r="H27" s="8">
        <v>1388834.04</v>
      </c>
      <c r="I27" s="9">
        <v>0</v>
      </c>
      <c r="J27" s="23">
        <v>524838.97</v>
      </c>
      <c r="K27" s="8">
        <v>419871.18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23714715.010000002</v>
      </c>
      <c r="D28" s="23">
        <v>18971772</v>
      </c>
      <c r="E28" s="23">
        <v>271767.84640739998</v>
      </c>
      <c r="F28" s="23">
        <v>215240.13</v>
      </c>
      <c r="G28" s="23">
        <v>4198103.5</v>
      </c>
      <c r="H28" s="8">
        <v>3358482.89</v>
      </c>
      <c r="I28" s="9">
        <v>0</v>
      </c>
      <c r="J28" s="23">
        <v>1230976.74</v>
      </c>
      <c r="K28" s="8">
        <v>984781.39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2920883.5499999993</v>
      </c>
      <c r="D29" s="23">
        <v>2336706.8599999994</v>
      </c>
      <c r="E29" s="23">
        <v>33472.981767400001</v>
      </c>
      <c r="F29" s="23">
        <v>26510.6</v>
      </c>
      <c r="G29" s="23">
        <v>481354.5799999999</v>
      </c>
      <c r="H29" s="8">
        <v>385083.73999999987</v>
      </c>
      <c r="I29" s="9">
        <v>0</v>
      </c>
      <c r="J29" s="23">
        <v>151616.4</v>
      </c>
      <c r="K29" s="8">
        <v>121293.12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7251848.7399999984</v>
      </c>
      <c r="D30" s="23">
        <v>5801478.9699999988</v>
      </c>
      <c r="E30" s="23">
        <v>83105.334043200011</v>
      </c>
      <c r="F30" s="23">
        <v>65819.429999999993</v>
      </c>
      <c r="G30" s="23">
        <v>1009762.93</v>
      </c>
      <c r="H30" s="8">
        <v>807810.45000000007</v>
      </c>
      <c r="I30" s="9">
        <v>0</v>
      </c>
      <c r="J30" s="23">
        <v>376426.92</v>
      </c>
      <c r="K30" s="8">
        <v>301141.53999999998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2579734.7099999995</v>
      </c>
      <c r="D31" s="23">
        <v>2063787.7499999995</v>
      </c>
      <c r="E31" s="23">
        <v>29563.456644400001</v>
      </c>
      <c r="F31" s="23">
        <v>23414.260000000002</v>
      </c>
      <c r="G31" s="23">
        <v>131359.19</v>
      </c>
      <c r="H31" s="8">
        <v>105087.45000000001</v>
      </c>
      <c r="I31" s="9">
        <v>0</v>
      </c>
      <c r="J31" s="23">
        <v>133908.14000000001</v>
      </c>
      <c r="K31" s="8">
        <v>107126.51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1494556.65</v>
      </c>
      <c r="D32" s="23">
        <v>1195645.29</v>
      </c>
      <c r="E32" s="23">
        <v>17127.443395999999</v>
      </c>
      <c r="F32" s="23">
        <v>13564.93</v>
      </c>
      <c r="G32" s="23">
        <v>150124.45000000004</v>
      </c>
      <c r="H32" s="8">
        <v>120099.65000000004</v>
      </c>
      <c r="I32" s="9">
        <v>0</v>
      </c>
      <c r="J32" s="23">
        <v>77579.02</v>
      </c>
      <c r="K32" s="8">
        <v>62063.22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591324.56999999995</v>
      </c>
      <c r="D33" s="23">
        <v>473059.66999999993</v>
      </c>
      <c r="E33" s="23">
        <v>6776.5102131999993</v>
      </c>
      <c r="F33" s="23">
        <v>5366.9900000000007</v>
      </c>
      <c r="G33" s="23">
        <v>34867.909999999996</v>
      </c>
      <c r="H33" s="8">
        <v>27894.429999999997</v>
      </c>
      <c r="I33" s="9">
        <v>0</v>
      </c>
      <c r="J33" s="23">
        <v>30694.31</v>
      </c>
      <c r="K33" s="8">
        <v>24555.45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4119777.87</v>
      </c>
      <c r="D34" s="23">
        <v>3295822.3</v>
      </c>
      <c r="E34" s="23">
        <v>47212.170056800001</v>
      </c>
      <c r="F34" s="23">
        <v>37392.04</v>
      </c>
      <c r="G34" s="23">
        <v>453756.49</v>
      </c>
      <c r="H34" s="8">
        <v>363005.28</v>
      </c>
      <c r="I34" s="9">
        <v>0</v>
      </c>
      <c r="J34" s="23">
        <v>213848.27</v>
      </c>
      <c r="K34" s="8">
        <v>171078.62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877239.7699999999</v>
      </c>
      <c r="D35" s="23">
        <v>701791.80999999982</v>
      </c>
      <c r="E35" s="23">
        <v>10053.064602</v>
      </c>
      <c r="F35" s="23">
        <v>7962.03</v>
      </c>
      <c r="G35" s="23">
        <v>128752.58000000002</v>
      </c>
      <c r="H35" s="8">
        <v>103002.16000000002</v>
      </c>
      <c r="I35" s="9">
        <v>0</v>
      </c>
      <c r="J35" s="23">
        <v>45535.51</v>
      </c>
      <c r="K35" s="8">
        <v>36428.410000000003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2254831.1</v>
      </c>
      <c r="D36" s="23">
        <v>1803864.8900000001</v>
      </c>
      <c r="E36" s="23">
        <v>25840.099384399997</v>
      </c>
      <c r="F36" s="23">
        <v>20465.36</v>
      </c>
      <c r="G36" s="23">
        <v>117420.32</v>
      </c>
      <c r="H36" s="8">
        <v>93936.360000000015</v>
      </c>
      <c r="I36" s="9">
        <v>0</v>
      </c>
      <c r="J36" s="23">
        <v>117043.14</v>
      </c>
      <c r="K36" s="8">
        <v>93634.51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929224.33000000007</v>
      </c>
      <c r="D37" s="23">
        <v>743379.44000000006</v>
      </c>
      <c r="E37" s="23">
        <v>10648.801763599999</v>
      </c>
      <c r="F37" s="23">
        <v>8433.85</v>
      </c>
      <c r="G37" s="23">
        <v>116849.12999999999</v>
      </c>
      <c r="H37" s="8">
        <v>93479.37999999999</v>
      </c>
      <c r="I37" s="9">
        <v>0</v>
      </c>
      <c r="J37" s="23">
        <v>48233.919999999998</v>
      </c>
      <c r="K37" s="8">
        <v>38587.14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1423077.84</v>
      </c>
      <c r="D38" s="23">
        <v>1138462.29</v>
      </c>
      <c r="E38" s="23">
        <v>16308.3047988</v>
      </c>
      <c r="F38" s="23">
        <v>12916.18</v>
      </c>
      <c r="G38" s="23">
        <v>118663.20999999999</v>
      </c>
      <c r="H38" s="8">
        <v>94930.67</v>
      </c>
      <c r="I38" s="9">
        <v>0</v>
      </c>
      <c r="J38" s="23">
        <v>73868.72</v>
      </c>
      <c r="K38" s="8">
        <v>59094.98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1166403.98</v>
      </c>
      <c r="D39" s="23">
        <v>933123.19</v>
      </c>
      <c r="E39" s="23">
        <v>13366.852563399998</v>
      </c>
      <c r="F39" s="23">
        <v>10586.550000000001</v>
      </c>
      <c r="G39" s="23">
        <v>296257.46000000002</v>
      </c>
      <c r="H39" s="8">
        <v>237006.06</v>
      </c>
      <c r="I39" s="9">
        <v>0</v>
      </c>
      <c r="J39" s="23">
        <v>60545.37</v>
      </c>
      <c r="K39" s="8">
        <v>48436.3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2638217.3799999994</v>
      </c>
      <c r="D40" s="23">
        <v>2110573.9099999992</v>
      </c>
      <c r="E40" s="23">
        <v>30233.6609512</v>
      </c>
      <c r="F40" s="23">
        <v>23945.06</v>
      </c>
      <c r="G40" s="23">
        <v>1961958.53</v>
      </c>
      <c r="H40" s="8">
        <v>1569566.9100000001</v>
      </c>
      <c r="I40" s="9">
        <v>0</v>
      </c>
      <c r="J40" s="23">
        <v>136943.84</v>
      </c>
      <c r="K40" s="8">
        <v>109555.07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1208641.4399999997</v>
      </c>
      <c r="D41" s="23">
        <v>966913.12999999966</v>
      </c>
      <c r="E41" s="23">
        <v>13850.889007199998</v>
      </c>
      <c r="F41" s="23">
        <v>10969.91</v>
      </c>
      <c r="G41" s="23">
        <v>342149.75</v>
      </c>
      <c r="H41" s="8">
        <v>273719.89</v>
      </c>
      <c r="I41" s="9">
        <v>0</v>
      </c>
      <c r="J41" s="23">
        <v>62737.82</v>
      </c>
      <c r="K41" s="8">
        <v>50190.26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750527.3600000001</v>
      </c>
      <c r="D42" s="23">
        <v>600421.89000000013</v>
      </c>
      <c r="E42" s="23">
        <v>8600.9552705999995</v>
      </c>
      <c r="F42" s="23">
        <v>6811.9600000000009</v>
      </c>
      <c r="G42" s="23">
        <v>84013.099999999991</v>
      </c>
      <c r="H42" s="8">
        <v>67210.549999999988</v>
      </c>
      <c r="I42" s="9">
        <v>0</v>
      </c>
      <c r="J42" s="23">
        <v>38958.160000000003</v>
      </c>
      <c r="K42" s="8">
        <v>31166.53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789515.75999999978</v>
      </c>
      <c r="D43" s="23">
        <v>631612.60999999987</v>
      </c>
      <c r="E43" s="23">
        <v>9047.7581417999991</v>
      </c>
      <c r="F43" s="23">
        <v>7165.83</v>
      </c>
      <c r="G43" s="23">
        <v>48489.24</v>
      </c>
      <c r="H43" s="8">
        <v>38791.479999999996</v>
      </c>
      <c r="I43" s="9">
        <v>0</v>
      </c>
      <c r="J43" s="23">
        <v>40981.96</v>
      </c>
      <c r="K43" s="8">
        <v>32785.57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1023446.3900000001</v>
      </c>
      <c r="D44" s="23">
        <v>818757.10000000009</v>
      </c>
      <c r="E44" s="23">
        <v>11728.575369</v>
      </c>
      <c r="F44" s="23">
        <v>9289.0299999999988</v>
      </c>
      <c r="G44" s="23">
        <v>155961.01999999999</v>
      </c>
      <c r="H44" s="8">
        <v>124768.90999999999</v>
      </c>
      <c r="I44" s="9">
        <v>0</v>
      </c>
      <c r="J44" s="23">
        <v>53124.77</v>
      </c>
      <c r="K44" s="8">
        <v>42499.82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971461.84000000008</v>
      </c>
      <c r="D45" s="23">
        <v>777169.47000000009</v>
      </c>
      <c r="E45" s="23">
        <v>11132.8382074</v>
      </c>
      <c r="F45" s="23">
        <v>8817.2000000000007</v>
      </c>
      <c r="G45" s="23">
        <v>125922.30000000002</v>
      </c>
      <c r="H45" s="8">
        <v>100737.94000000002</v>
      </c>
      <c r="I45" s="9">
        <v>0</v>
      </c>
      <c r="J45" s="23">
        <v>50426.37</v>
      </c>
      <c r="K45" s="8">
        <v>40341.1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1036442.5500000002</v>
      </c>
      <c r="D46" s="23">
        <v>829154.04000000015</v>
      </c>
      <c r="E46" s="23">
        <v>11877.509659400001</v>
      </c>
      <c r="F46" s="23">
        <v>9406.99</v>
      </c>
      <c r="G46" s="23">
        <v>74118.360000000015</v>
      </c>
      <c r="H46" s="8">
        <v>59294.760000000017</v>
      </c>
      <c r="I46" s="9">
        <v>0</v>
      </c>
      <c r="J46" s="23">
        <v>53799.37</v>
      </c>
      <c r="K46" s="8">
        <v>43039.5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7976383.7799999993</v>
      </c>
      <c r="D47" s="23">
        <v>6381107.0299999993</v>
      </c>
      <c r="E47" s="23">
        <v>91408.420733000006</v>
      </c>
      <c r="F47" s="23">
        <v>72395.47</v>
      </c>
      <c r="G47" s="23">
        <v>245447.27000000002</v>
      </c>
      <c r="H47" s="8">
        <v>196357.91</v>
      </c>
      <c r="I47" s="9">
        <v>0</v>
      </c>
      <c r="J47" s="23">
        <v>414035.88</v>
      </c>
      <c r="K47" s="8">
        <v>331228.7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1130664.5899999999</v>
      </c>
      <c r="D48" s="23">
        <v>904531.6599999998</v>
      </c>
      <c r="E48" s="23">
        <v>12957.283264799999</v>
      </c>
      <c r="F48" s="23">
        <v>10262.169999999998</v>
      </c>
      <c r="G48" s="23">
        <v>150185.01000000004</v>
      </c>
      <c r="H48" s="8">
        <v>120148.11000000004</v>
      </c>
      <c r="I48" s="9">
        <v>0</v>
      </c>
      <c r="J48" s="23">
        <v>58690.22</v>
      </c>
      <c r="K48" s="8">
        <v>46952.18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1611521.93</v>
      </c>
      <c r="D49" s="23">
        <v>1289217.54</v>
      </c>
      <c r="E49" s="23">
        <v>18467.852009599999</v>
      </c>
      <c r="F49" s="23">
        <v>14626.539999999999</v>
      </c>
      <c r="G49" s="23">
        <v>227523.55000000002</v>
      </c>
      <c r="H49" s="8">
        <v>182018.94</v>
      </c>
      <c r="I49" s="9">
        <v>0</v>
      </c>
      <c r="J49" s="23">
        <v>83650.429999999993</v>
      </c>
      <c r="K49" s="8">
        <v>66920.34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2829910.5099999993</v>
      </c>
      <c r="D50" s="23">
        <v>2263928.3999999994</v>
      </c>
      <c r="E50" s="23">
        <v>32430.441734600001</v>
      </c>
      <c r="F50" s="23">
        <v>25684.9</v>
      </c>
      <c r="G50" s="23">
        <v>237982.71</v>
      </c>
      <c r="H50" s="8">
        <v>190386.25</v>
      </c>
      <c r="I50" s="9">
        <v>0</v>
      </c>
      <c r="J50" s="23">
        <v>146894.20000000001</v>
      </c>
      <c r="K50" s="8">
        <v>117515.36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682297.57999999984</v>
      </c>
      <c r="D51" s="23">
        <v>545838.05999999982</v>
      </c>
      <c r="E51" s="23">
        <v>7819.0502459999989</v>
      </c>
      <c r="F51" s="23">
        <v>6192.6900000000005</v>
      </c>
      <c r="G51" s="23">
        <v>43828.62</v>
      </c>
      <c r="H51" s="8">
        <v>35063</v>
      </c>
      <c r="I51" s="9">
        <v>0</v>
      </c>
      <c r="J51" s="23">
        <v>35416.51</v>
      </c>
      <c r="K51" s="8">
        <v>28333.21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1176151.1000000001</v>
      </c>
      <c r="D52" s="23">
        <v>940920.88000000012</v>
      </c>
      <c r="E52" s="23">
        <v>13478.553281199998</v>
      </c>
      <c r="F52" s="23">
        <v>10675.009999999998</v>
      </c>
      <c r="G52" s="23">
        <v>140950.24</v>
      </c>
      <c r="H52" s="8">
        <v>112760.26999999999</v>
      </c>
      <c r="I52" s="9">
        <v>0</v>
      </c>
      <c r="J52" s="23">
        <v>61051.32</v>
      </c>
      <c r="K52" s="8">
        <v>48841.06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1211890.4999999998</v>
      </c>
      <c r="D53" s="23">
        <v>969512.39999999979</v>
      </c>
      <c r="E53" s="23">
        <v>13888.122579799998</v>
      </c>
      <c r="F53" s="23">
        <v>10999.390000000001</v>
      </c>
      <c r="G53" s="23">
        <v>126157.66000000003</v>
      </c>
      <c r="H53" s="8">
        <v>100926.22000000003</v>
      </c>
      <c r="I53" s="9">
        <v>0</v>
      </c>
      <c r="J53" s="23">
        <v>62906.47</v>
      </c>
      <c r="K53" s="8">
        <v>50325.18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16176951.09</v>
      </c>
      <c r="D54" s="23">
        <v>12941560.85</v>
      </c>
      <c r="E54" s="23">
        <v>185385.9579754</v>
      </c>
      <c r="F54" s="23">
        <v>146825.68000000002</v>
      </c>
      <c r="G54" s="23">
        <v>1569821.01</v>
      </c>
      <c r="H54" s="8">
        <v>1255856.8900000001</v>
      </c>
      <c r="I54" s="9">
        <v>0</v>
      </c>
      <c r="J54" s="23">
        <v>839708.62</v>
      </c>
      <c r="K54" s="8">
        <v>671766.9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896733.98999999987</v>
      </c>
      <c r="D55" s="23">
        <v>717387.2</v>
      </c>
      <c r="E55" s="23">
        <v>10276.466037600001</v>
      </c>
      <c r="F55" s="23">
        <v>8138.9699999999993</v>
      </c>
      <c r="G55" s="23">
        <v>103417.21</v>
      </c>
      <c r="H55" s="8">
        <v>82733.86</v>
      </c>
      <c r="I55" s="9">
        <v>0</v>
      </c>
      <c r="J55" s="23">
        <v>46547.41</v>
      </c>
      <c r="K55" s="8">
        <v>37237.93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2137865.8200000003</v>
      </c>
      <c r="D56" s="23">
        <v>1710292.6500000004</v>
      </c>
      <c r="E56" s="23">
        <v>24499.6907708</v>
      </c>
      <c r="F56" s="23">
        <v>19403.75</v>
      </c>
      <c r="G56" s="23">
        <v>333502.57999999996</v>
      </c>
      <c r="H56" s="8">
        <v>266802.16999999993</v>
      </c>
      <c r="I56" s="9">
        <v>0</v>
      </c>
      <c r="J56" s="23">
        <v>110971.74</v>
      </c>
      <c r="K56" s="8">
        <v>88777.39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1985161.0900000003</v>
      </c>
      <c r="D57" s="23">
        <v>1588128.8700000003</v>
      </c>
      <c r="E57" s="23">
        <v>22749.7128586</v>
      </c>
      <c r="F57" s="23">
        <v>18017.78</v>
      </c>
      <c r="G57" s="23">
        <v>192209.47999999998</v>
      </c>
      <c r="H57" s="8">
        <v>153767.67999999999</v>
      </c>
      <c r="I57" s="9">
        <v>0</v>
      </c>
      <c r="J57" s="23">
        <v>103045.18</v>
      </c>
      <c r="K57" s="8">
        <v>82436.14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1416579.77</v>
      </c>
      <c r="D58" s="23">
        <v>1133263.81</v>
      </c>
      <c r="E58" s="23">
        <v>16233.8376536</v>
      </c>
      <c r="F58" s="23">
        <v>12857.2</v>
      </c>
      <c r="G58" s="23">
        <v>204659.77999999997</v>
      </c>
      <c r="H58" s="8">
        <v>163727.93999999997</v>
      </c>
      <c r="I58" s="9">
        <v>0</v>
      </c>
      <c r="J58" s="23">
        <v>73531.42</v>
      </c>
      <c r="K58" s="8">
        <v>58825.14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1608272.8900000001</v>
      </c>
      <c r="D59" s="23">
        <v>1286618.3000000003</v>
      </c>
      <c r="E59" s="23">
        <v>18430.618436999997</v>
      </c>
      <c r="F59" s="23">
        <v>14597.060000000001</v>
      </c>
      <c r="G59" s="23">
        <v>170178.61000000002</v>
      </c>
      <c r="H59" s="8">
        <v>136142.98000000001</v>
      </c>
      <c r="I59" s="9">
        <v>0</v>
      </c>
      <c r="J59" s="23">
        <v>83481.78</v>
      </c>
      <c r="K59" s="8">
        <v>66785.42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1692747.8500000003</v>
      </c>
      <c r="D60" s="23">
        <v>1354198.2900000005</v>
      </c>
      <c r="E60" s="23">
        <v>19398.6913246</v>
      </c>
      <c r="F60" s="23">
        <v>15363.77</v>
      </c>
      <c r="G60" s="23">
        <v>116837.19</v>
      </c>
      <c r="H60" s="8">
        <v>93469.85</v>
      </c>
      <c r="I60" s="9">
        <v>0</v>
      </c>
      <c r="J60" s="23">
        <v>87866.68</v>
      </c>
      <c r="K60" s="8">
        <v>70293.34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919477.2300000001</v>
      </c>
      <c r="D61" s="23">
        <v>735581.78</v>
      </c>
      <c r="E61" s="23">
        <v>10537.101045799998</v>
      </c>
      <c r="F61" s="23">
        <v>8345.3799999999992</v>
      </c>
      <c r="G61" s="23">
        <v>27444.079999999998</v>
      </c>
      <c r="H61" s="8">
        <v>21955.339999999997</v>
      </c>
      <c r="I61" s="9">
        <v>0</v>
      </c>
      <c r="J61" s="23">
        <v>47727.97</v>
      </c>
      <c r="K61" s="8">
        <v>38182.379999999997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1773973.7399999998</v>
      </c>
      <c r="D62" s="23">
        <v>1419178.9999999998</v>
      </c>
      <c r="E62" s="23">
        <v>20329.530639600001</v>
      </c>
      <c r="F62" s="23">
        <v>16100.99</v>
      </c>
      <c r="G62" s="23">
        <v>79189.740000000005</v>
      </c>
      <c r="H62" s="8">
        <v>63351.9</v>
      </c>
      <c r="I62" s="9">
        <v>0</v>
      </c>
      <c r="J62" s="23">
        <v>92082.93</v>
      </c>
      <c r="K62" s="8">
        <v>73666.34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912979.16000000015</v>
      </c>
      <c r="D63" s="23">
        <v>730383.31000000017</v>
      </c>
      <c r="E63" s="23">
        <v>10462.633900600002</v>
      </c>
      <c r="F63" s="23">
        <v>8286.41</v>
      </c>
      <c r="G63" s="23">
        <v>77349.11</v>
      </c>
      <c r="H63" s="8">
        <v>61879.39</v>
      </c>
      <c r="I63" s="9">
        <v>0</v>
      </c>
      <c r="J63" s="23">
        <v>47390.67</v>
      </c>
      <c r="K63" s="8">
        <v>37912.54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4259486.41</v>
      </c>
      <c r="D64" s="23">
        <v>3407589.14</v>
      </c>
      <c r="E64" s="23">
        <v>48813.213678599997</v>
      </c>
      <c r="F64" s="23">
        <v>38660.07</v>
      </c>
      <c r="G64" s="23">
        <v>371417.87999999995</v>
      </c>
      <c r="H64" s="8">
        <v>297134.37999999995</v>
      </c>
      <c r="I64" s="9">
        <v>0</v>
      </c>
      <c r="J64" s="23">
        <v>221100.22</v>
      </c>
      <c r="K64" s="8">
        <v>176880.18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1416579.77</v>
      </c>
      <c r="D65" s="23">
        <v>1133263.81</v>
      </c>
      <c r="E65" s="23">
        <v>16233.8376536</v>
      </c>
      <c r="F65" s="23">
        <v>12857.2</v>
      </c>
      <c r="G65" s="23">
        <v>89877.829999999987</v>
      </c>
      <c r="H65" s="8">
        <v>71902.359999999986</v>
      </c>
      <c r="I65" s="9">
        <v>0</v>
      </c>
      <c r="J65" s="23">
        <v>73531.42</v>
      </c>
      <c r="K65" s="8">
        <v>58825.14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997454.12999999989</v>
      </c>
      <c r="D66" s="23">
        <v>797963.29999999981</v>
      </c>
      <c r="E66" s="23">
        <v>11430.706788199999</v>
      </c>
      <c r="F66" s="23">
        <v>9053.1200000000008</v>
      </c>
      <c r="G66" s="23">
        <v>127460.55</v>
      </c>
      <c r="H66" s="8">
        <v>101968.55</v>
      </c>
      <c r="I66" s="9">
        <v>0</v>
      </c>
      <c r="J66" s="23">
        <v>51775.57</v>
      </c>
      <c r="K66" s="8">
        <v>41420.46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2378294.4800000004</v>
      </c>
      <c r="D67" s="23">
        <v>1902635.5800000003</v>
      </c>
      <c r="E67" s="23">
        <v>27254.975143199998</v>
      </c>
      <c r="F67" s="23">
        <v>21585.95</v>
      </c>
      <c r="G67" s="23">
        <v>89089.57</v>
      </c>
      <c r="H67" s="8">
        <v>71271.760000000009</v>
      </c>
      <c r="I67" s="9">
        <v>0</v>
      </c>
      <c r="J67" s="23">
        <v>123451.84</v>
      </c>
      <c r="K67" s="8">
        <v>98761.47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461363.15999999992</v>
      </c>
      <c r="D68" s="23">
        <v>369090.54999999993</v>
      </c>
      <c r="E68" s="23">
        <v>5287.1673091999992</v>
      </c>
      <c r="F68" s="23">
        <v>4187.43</v>
      </c>
      <c r="G68" s="23">
        <v>281739.18999999994</v>
      </c>
      <c r="H68" s="8">
        <v>225391.45999999993</v>
      </c>
      <c r="I68" s="9">
        <v>0</v>
      </c>
      <c r="J68" s="23">
        <v>23948.31</v>
      </c>
      <c r="K68" s="8">
        <v>19158.650000000001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679048.54999999981</v>
      </c>
      <c r="D69" s="23">
        <v>543238.85999999987</v>
      </c>
      <c r="E69" s="23">
        <v>7781.8166733999988</v>
      </c>
      <c r="F69" s="23">
        <v>6163.19</v>
      </c>
      <c r="G69" s="23">
        <v>31053.77</v>
      </c>
      <c r="H69" s="8">
        <v>24843.1</v>
      </c>
      <c r="I69" s="9">
        <v>0</v>
      </c>
      <c r="J69" s="23">
        <v>35247.86</v>
      </c>
      <c r="K69" s="8">
        <v>28198.29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1039691.5800000001</v>
      </c>
      <c r="D70" s="23">
        <v>831753.27</v>
      </c>
      <c r="E70" s="23">
        <v>11914.743232000001</v>
      </c>
      <c r="F70" s="23">
        <v>9436.48</v>
      </c>
      <c r="G70" s="23">
        <v>203033.97</v>
      </c>
      <c r="H70" s="8">
        <v>162427.28</v>
      </c>
      <c r="I70" s="9">
        <v>0</v>
      </c>
      <c r="J70" s="23">
        <v>53968.02</v>
      </c>
      <c r="K70" s="8">
        <v>43174.42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2774676.9</v>
      </c>
      <c r="D71" s="23">
        <v>2219741.52</v>
      </c>
      <c r="E71" s="23">
        <v>31797.471000399993</v>
      </c>
      <c r="F71" s="23">
        <v>25183.599999999999</v>
      </c>
      <c r="G71" s="23">
        <v>254246.90999999997</v>
      </c>
      <c r="H71" s="8">
        <v>203397.62999999998</v>
      </c>
      <c r="I71" s="9">
        <v>0</v>
      </c>
      <c r="J71" s="23">
        <v>144027.15</v>
      </c>
      <c r="K71" s="8">
        <v>115221.72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812259.05</v>
      </c>
      <c r="D72" s="23">
        <v>649807.25</v>
      </c>
      <c r="E72" s="23">
        <v>9308.3931499999999</v>
      </c>
      <c r="F72" s="23">
        <v>7372.25</v>
      </c>
      <c r="G72" s="23">
        <v>79579.09</v>
      </c>
      <c r="H72" s="8">
        <v>63663.360000000001</v>
      </c>
      <c r="I72" s="9">
        <v>0</v>
      </c>
      <c r="J72" s="23">
        <v>42162.51</v>
      </c>
      <c r="K72" s="8">
        <v>33730.01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1770724.73</v>
      </c>
      <c r="D73" s="23">
        <v>1416579.78</v>
      </c>
      <c r="E73" s="23">
        <v>20292.297067</v>
      </c>
      <c r="F73" s="23">
        <v>16071.51</v>
      </c>
      <c r="G73" s="23">
        <v>124943.45000000001</v>
      </c>
      <c r="H73" s="8">
        <v>99954.85</v>
      </c>
      <c r="I73" s="9">
        <v>0</v>
      </c>
      <c r="J73" s="23">
        <v>91914.28</v>
      </c>
      <c r="K73" s="8">
        <v>73531.42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7261595.8499999996</v>
      </c>
      <c r="D74" s="23">
        <v>5809276.6699999999</v>
      </c>
      <c r="E74" s="23">
        <v>83217.034760999988</v>
      </c>
      <c r="F74" s="23">
        <v>65907.89</v>
      </c>
      <c r="G74" s="23">
        <v>753649.04999999981</v>
      </c>
      <c r="H74" s="8">
        <v>602919.31999999983</v>
      </c>
      <c r="I74" s="9">
        <v>0</v>
      </c>
      <c r="J74" s="23">
        <v>376932.87</v>
      </c>
      <c r="K74" s="8">
        <v>301546.3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2115122.5299999998</v>
      </c>
      <c r="D75" s="23">
        <v>1692098.0199999998</v>
      </c>
      <c r="E75" s="23">
        <v>24239.055762600001</v>
      </c>
      <c r="F75" s="23">
        <v>19197.330000000002</v>
      </c>
      <c r="G75" s="23">
        <v>280421.77</v>
      </c>
      <c r="H75" s="8">
        <v>224337.50000000003</v>
      </c>
      <c r="I75" s="9">
        <v>0</v>
      </c>
      <c r="J75" s="23">
        <v>109791.18</v>
      </c>
      <c r="K75" s="8">
        <v>87832.94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1374342.3</v>
      </c>
      <c r="D76" s="23">
        <v>1099473.83</v>
      </c>
      <c r="E76" s="23">
        <v>15749.8012098</v>
      </c>
      <c r="F76" s="23">
        <v>12473.839999999998</v>
      </c>
      <c r="G76" s="23">
        <v>54308.3</v>
      </c>
      <c r="H76" s="8">
        <v>43446.710000000006</v>
      </c>
      <c r="I76" s="9">
        <v>0</v>
      </c>
      <c r="J76" s="23">
        <v>71338.97</v>
      </c>
      <c r="K76" s="8">
        <v>57071.18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2768178.8100000005</v>
      </c>
      <c r="D77" s="23">
        <v>2214543.0500000007</v>
      </c>
      <c r="E77" s="23">
        <v>31723.003855199997</v>
      </c>
      <c r="F77" s="23">
        <v>25124.620000000003</v>
      </c>
      <c r="G77" s="23">
        <v>257571.56999999998</v>
      </c>
      <c r="H77" s="8">
        <v>206057.34999999998</v>
      </c>
      <c r="I77" s="9">
        <v>0</v>
      </c>
      <c r="J77" s="23">
        <v>143689.85</v>
      </c>
      <c r="K77" s="8">
        <v>114951.88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734282.18</v>
      </c>
      <c r="D78" s="23">
        <v>587425.75</v>
      </c>
      <c r="E78" s="23">
        <v>8414.7874075999989</v>
      </c>
      <c r="F78" s="23">
        <v>6664.5099999999993</v>
      </c>
      <c r="G78" s="23">
        <v>103641.36</v>
      </c>
      <c r="H78" s="8">
        <v>82913.180000000008</v>
      </c>
      <c r="I78" s="9">
        <v>0</v>
      </c>
      <c r="J78" s="23">
        <v>38114.910000000003</v>
      </c>
      <c r="K78" s="8">
        <v>30491.93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6176417.75</v>
      </c>
      <c r="D79" s="23">
        <v>4941134.2</v>
      </c>
      <c r="E79" s="23">
        <v>70781.021512599997</v>
      </c>
      <c r="F79" s="23">
        <v>56058.57</v>
      </c>
      <c r="G79" s="23">
        <v>839880.1</v>
      </c>
      <c r="H79" s="8">
        <v>671904.19</v>
      </c>
      <c r="I79" s="9">
        <v>0</v>
      </c>
      <c r="J79" s="23">
        <v>320603.75</v>
      </c>
      <c r="K79" s="8">
        <v>256483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1013699.2899999998</v>
      </c>
      <c r="D80" s="23">
        <v>810959.41999999981</v>
      </c>
      <c r="E80" s="23">
        <v>11616.8746512</v>
      </c>
      <c r="F80" s="23">
        <v>9200.56</v>
      </c>
      <c r="G80" s="23">
        <v>88676.920000000013</v>
      </c>
      <c r="H80" s="8">
        <v>70941.62000000001</v>
      </c>
      <c r="I80" s="9">
        <v>0</v>
      </c>
      <c r="J80" s="23">
        <v>52618.82</v>
      </c>
      <c r="K80" s="8">
        <v>42095.06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50766190.169999987</v>
      </c>
      <c r="D81" s="23">
        <v>40612952.159999989</v>
      </c>
      <c r="E81" s="23">
        <v>581774.57187499991</v>
      </c>
      <c r="F81" s="23">
        <v>460765.47000000003</v>
      </c>
      <c r="G81" s="23">
        <v>3729605.37</v>
      </c>
      <c r="H81" s="8">
        <v>2983684.39</v>
      </c>
      <c r="I81" s="9">
        <v>0</v>
      </c>
      <c r="J81" s="23">
        <v>2635157.08</v>
      </c>
      <c r="K81" s="8">
        <v>2108125.66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2345804.1099999994</v>
      </c>
      <c r="D82" s="23">
        <v>1876643.2999999993</v>
      </c>
      <c r="E82" s="23">
        <v>26882.639417199996</v>
      </c>
      <c r="F82" s="23">
        <v>21291.05</v>
      </c>
      <c r="G82" s="23">
        <v>136929.90000000002</v>
      </c>
      <c r="H82" s="8">
        <v>109544.01000000002</v>
      </c>
      <c r="I82" s="9">
        <v>0</v>
      </c>
      <c r="J82" s="23">
        <v>121765.34</v>
      </c>
      <c r="K82" s="8">
        <v>97412.27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1595276.7500000002</v>
      </c>
      <c r="D83" s="23">
        <v>1276221.4100000001</v>
      </c>
      <c r="E83" s="23">
        <v>18281.684146600001</v>
      </c>
      <c r="F83" s="23">
        <v>14479.100000000002</v>
      </c>
      <c r="G83" s="23">
        <v>196549.75999999998</v>
      </c>
      <c r="H83" s="8">
        <v>157239.90999999997</v>
      </c>
      <c r="I83" s="9">
        <v>0</v>
      </c>
      <c r="J83" s="23">
        <v>82807.179999999993</v>
      </c>
      <c r="K83" s="8">
        <v>66245.740000000005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2232087.84</v>
      </c>
      <c r="D84" s="23">
        <v>1785670.27</v>
      </c>
      <c r="E84" s="23">
        <v>25579.464376199998</v>
      </c>
      <c r="F84" s="23">
        <v>20258.940000000002</v>
      </c>
      <c r="G84" s="23">
        <v>415090.68</v>
      </c>
      <c r="H84" s="8">
        <v>332072.62</v>
      </c>
      <c r="I84" s="9">
        <v>0</v>
      </c>
      <c r="J84" s="23">
        <v>115862.59</v>
      </c>
      <c r="K84" s="8">
        <v>92690.07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9704871.0199999996</v>
      </c>
      <c r="D85" s="23">
        <v>7763896.8099999996</v>
      </c>
      <c r="E85" s="23">
        <v>111216.6813562</v>
      </c>
      <c r="F85" s="23">
        <v>88083.62</v>
      </c>
      <c r="G85" s="23">
        <v>486971.95999999996</v>
      </c>
      <c r="H85" s="8">
        <v>389577.64999999997</v>
      </c>
      <c r="I85" s="9">
        <v>0</v>
      </c>
      <c r="J85" s="23">
        <v>503757.71</v>
      </c>
      <c r="K85" s="8">
        <v>403006.17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1036442.5500000002</v>
      </c>
      <c r="D86" s="23">
        <v>829154.04000000015</v>
      </c>
      <c r="E86" s="23">
        <v>11877.509659400001</v>
      </c>
      <c r="F86" s="23">
        <v>9406.99</v>
      </c>
      <c r="G86" s="23">
        <v>76608.06</v>
      </c>
      <c r="H86" s="8">
        <v>61286.53</v>
      </c>
      <c r="I86" s="9">
        <v>0</v>
      </c>
      <c r="J86" s="23">
        <v>53799.37</v>
      </c>
      <c r="K86" s="8">
        <v>43039.5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2137865.8200000003</v>
      </c>
      <c r="D87" s="23">
        <v>1710292.6500000004</v>
      </c>
      <c r="E87" s="23">
        <v>24499.6907708</v>
      </c>
      <c r="F87" s="23">
        <v>19403.75</v>
      </c>
      <c r="G87" s="23">
        <v>145508.26999999999</v>
      </c>
      <c r="H87" s="8">
        <v>116406.71999999999</v>
      </c>
      <c r="I87" s="9">
        <v>0</v>
      </c>
      <c r="J87" s="23">
        <v>110971.74</v>
      </c>
      <c r="K87" s="8">
        <v>88777.39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16427126.899999999</v>
      </c>
      <c r="D88" s="23">
        <v>13141701.539999999</v>
      </c>
      <c r="E88" s="23">
        <v>188252.9430656</v>
      </c>
      <c r="F88" s="23">
        <v>149096.32999999999</v>
      </c>
      <c r="G88" s="23">
        <v>4597695.1599999992</v>
      </c>
      <c r="H88" s="8">
        <v>3678156.209999999</v>
      </c>
      <c r="I88" s="9">
        <v>0</v>
      </c>
      <c r="J88" s="23">
        <v>852694.67</v>
      </c>
      <c r="K88" s="8">
        <v>682155.74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48027252.609999992</v>
      </c>
      <c r="D89" s="24">
        <v>38421802.169999994</v>
      </c>
      <c r="E89" s="24">
        <v>550386.67017319996</v>
      </c>
      <c r="F89" s="24">
        <v>435906.18</v>
      </c>
      <c r="G89" s="24">
        <v>6358098.1099999994</v>
      </c>
      <c r="H89" s="11">
        <v>5086478.5699999994</v>
      </c>
      <c r="I89" s="12">
        <v>0</v>
      </c>
      <c r="J89" s="24">
        <v>2492985.0499999998</v>
      </c>
      <c r="K89" s="11">
        <v>1994387.95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324903617.11000001</v>
      </c>
      <c r="D90" s="26">
        <v>259922893.78</v>
      </c>
      <c r="E90" s="27">
        <v>3723357.26</v>
      </c>
      <c r="F90" s="27">
        <v>2948898.97</v>
      </c>
      <c r="G90" s="27">
        <v>39214669.149999999</v>
      </c>
      <c r="H90" s="27">
        <v>31371742.500000007</v>
      </c>
      <c r="I90" s="28">
        <v>0</v>
      </c>
      <c r="J90" s="27">
        <v>16865005.339999996</v>
      </c>
      <c r="K90" s="27">
        <v>13492004.279999996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s="31" customFormat="1" ht="15" customHeight="1" x14ac:dyDescent="0.2">
      <c r="B95" s="37"/>
    </row>
    <row r="96" spans="1:14" s="31" customFormat="1" ht="15" customHeight="1" x14ac:dyDescent="0.2">
      <c r="B96" s="37"/>
    </row>
    <row r="97" spans="1:11" s="31" customFormat="1" ht="15" customHeight="1" x14ac:dyDescent="0.2">
      <c r="A97" s="2"/>
      <c r="B97" s="34"/>
      <c r="C97" s="17"/>
      <c r="D97" s="17"/>
      <c r="E97" s="2"/>
      <c r="F97" s="2"/>
      <c r="G97" s="2"/>
      <c r="H97" s="2"/>
      <c r="I97" s="2"/>
      <c r="J97" s="2"/>
      <c r="K97" s="2"/>
    </row>
    <row r="98" spans="1:11" s="31" customFormat="1" ht="15" customHeight="1" x14ac:dyDescent="0.2">
      <c r="A98" s="2"/>
      <c r="B98" s="34"/>
      <c r="C98" s="17"/>
      <c r="D98" s="17"/>
      <c r="E98" s="2"/>
      <c r="F98" s="2"/>
      <c r="G98" s="2"/>
      <c r="H98" s="2"/>
      <c r="I98" s="2"/>
      <c r="J98" s="2"/>
      <c r="K98" s="2"/>
    </row>
    <row r="99" spans="1:11" s="31" customFormat="1" ht="15" customHeight="1" x14ac:dyDescent="0.2">
      <c r="A99" s="2"/>
      <c r="B99" s="34"/>
      <c r="C99" s="17"/>
      <c r="D99" s="17"/>
      <c r="E99" s="2"/>
      <c r="F99" s="2"/>
      <c r="G99" s="2"/>
      <c r="H99" s="2"/>
      <c r="I99" s="2"/>
      <c r="J99" s="2"/>
      <c r="K99" s="2"/>
    </row>
    <row r="100" spans="1:11" s="31" customFormat="1" ht="15" customHeight="1" x14ac:dyDescent="0.2">
      <c r="A100" s="2"/>
      <c r="B100" s="34"/>
      <c r="C100" s="17"/>
      <c r="D100" s="17"/>
      <c r="E100" s="2"/>
      <c r="F100" s="2"/>
      <c r="G100" s="2"/>
      <c r="H100" s="2"/>
      <c r="I100" s="2"/>
      <c r="J100" s="2"/>
      <c r="K100" s="2"/>
    </row>
    <row r="101" spans="1:11" s="31" customFormat="1" ht="15" customHeight="1" x14ac:dyDescent="0.2">
      <c r="A101" s="2"/>
      <c r="B101" s="34"/>
      <c r="C101" s="17"/>
      <c r="D101" s="17"/>
      <c r="E101" s="2"/>
      <c r="F101" s="2"/>
      <c r="G101" s="2"/>
      <c r="H101" s="2"/>
      <c r="I101" s="2"/>
      <c r="J101" s="2"/>
      <c r="K101" s="2"/>
    </row>
    <row r="102" spans="1:11" s="31" customFormat="1" ht="15" customHeight="1" x14ac:dyDescent="0.2">
      <c r="A102" s="2"/>
      <c r="B102" s="34"/>
      <c r="C102" s="17"/>
      <c r="D102" s="17"/>
      <c r="E102" s="2"/>
      <c r="F102" s="2"/>
      <c r="G102" s="2"/>
      <c r="H102" s="2"/>
      <c r="I102" s="2"/>
      <c r="J102" s="2"/>
      <c r="K102" s="2"/>
    </row>
    <row r="103" spans="1:11" s="31" customFormat="1" ht="15" customHeight="1" x14ac:dyDescent="0.2">
      <c r="A103" s="2"/>
      <c r="B103" s="34"/>
      <c r="C103" s="17"/>
      <c r="D103" s="17"/>
      <c r="E103" s="2"/>
      <c r="F103" s="2"/>
      <c r="G103" s="2"/>
      <c r="H103" s="2"/>
      <c r="I103" s="2"/>
      <c r="J103" s="2"/>
      <c r="K103" s="2"/>
    </row>
    <row r="104" spans="1:11" s="31" customFormat="1" ht="15" customHeight="1" x14ac:dyDescent="0.2">
      <c r="A104" s="2"/>
      <c r="B104" s="34"/>
      <c r="C104" s="17"/>
      <c r="D104" s="17"/>
      <c r="E104" s="2"/>
      <c r="F104" s="2"/>
      <c r="G104" s="2"/>
      <c r="H104" s="2"/>
      <c r="I104" s="2"/>
      <c r="J104" s="2"/>
      <c r="K104" s="2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ht="15" customHeight="1" x14ac:dyDescent="0.2">
      <c r="C111" s="17"/>
      <c r="D111" s="17"/>
    </row>
    <row r="112" spans="1:11" ht="15" customHeight="1" x14ac:dyDescent="0.2">
      <c r="C112" s="17"/>
      <c r="D112" s="17"/>
    </row>
    <row r="113" spans="3:4" ht="15" customHeight="1" x14ac:dyDescent="0.2">
      <c r="C113" s="17"/>
      <c r="D113" s="17"/>
    </row>
    <row r="114" spans="3:4" ht="15" customHeight="1" x14ac:dyDescent="0.2">
      <c r="C114" s="17"/>
      <c r="D114" s="17"/>
    </row>
    <row r="115" spans="3:4" ht="15" customHeight="1" x14ac:dyDescent="0.2">
      <c r="C115" s="17"/>
      <c r="D115" s="17"/>
    </row>
    <row r="116" spans="3:4" ht="15" customHeight="1" x14ac:dyDescent="0.2">
      <c r="C116" s="17"/>
      <c r="D116" s="17"/>
    </row>
  </sheetData>
  <mergeCells count="16">
    <mergeCell ref="J10:K10"/>
    <mergeCell ref="I10:I11"/>
    <mergeCell ref="Q18:AD18"/>
    <mergeCell ref="A2:K2"/>
    <mergeCell ref="M2:N2"/>
    <mergeCell ref="A3:K3"/>
    <mergeCell ref="A4:K4"/>
    <mergeCell ref="A5:K5"/>
    <mergeCell ref="A6:K6"/>
    <mergeCell ref="A7:K7"/>
    <mergeCell ref="A9:D9"/>
    <mergeCell ref="A10:A11"/>
    <mergeCell ref="B10:B11"/>
    <mergeCell ref="C10:D10"/>
    <mergeCell ref="E10:F10"/>
    <mergeCell ref="G10:H10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3" sqref="A3:K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4" ht="15" customHeight="1" x14ac:dyDescent="0.25">
      <c r="L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"/>
      <c r="M5" s="3"/>
      <c r="N5" s="13"/>
    </row>
    <row r="6" spans="1:14" ht="15" customHeight="1" x14ac:dyDescent="0.25">
      <c r="A6" s="91" t="s">
        <v>118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"/>
    </row>
    <row r="7" spans="1:14" ht="15" customHeight="1" x14ac:dyDescent="0.25">
      <c r="A7" s="100" t="s">
        <v>119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"/>
    </row>
    <row r="8" spans="1:14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4" ht="15" customHeight="1" x14ac:dyDescent="0.25">
      <c r="A12" s="7" t="s">
        <v>8</v>
      </c>
      <c r="B12" s="39">
        <v>0.76100000000000001</v>
      </c>
      <c r="C12" s="21">
        <v>2794906.6399999997</v>
      </c>
      <c r="D12" s="21">
        <v>2235925.3299999996</v>
      </c>
      <c r="E12" s="21">
        <v>30206.877162500001</v>
      </c>
      <c r="F12" s="21">
        <v>23923.850000000002</v>
      </c>
      <c r="G12" s="21">
        <v>893578.75999999989</v>
      </c>
      <c r="H12" s="5">
        <v>714863.07999999984</v>
      </c>
      <c r="I12" s="6">
        <v>0</v>
      </c>
      <c r="J12" s="21">
        <v>15348.38</v>
      </c>
      <c r="K12" s="5">
        <v>12278.7</v>
      </c>
      <c r="L12" s="15"/>
      <c r="M12" s="22"/>
      <c r="N12" s="4"/>
    </row>
    <row r="13" spans="1:14" ht="15" customHeight="1" x14ac:dyDescent="0.25">
      <c r="A13" s="7" t="s">
        <v>9</v>
      </c>
      <c r="B13" s="40">
        <v>0.28899999999999998</v>
      </c>
      <c r="C13" s="23">
        <v>1061403.42</v>
      </c>
      <c r="D13" s="23">
        <v>849122.74</v>
      </c>
      <c r="E13" s="23">
        <v>11471.468462499999</v>
      </c>
      <c r="F13" s="23">
        <v>9085.4</v>
      </c>
      <c r="G13" s="23">
        <v>217186.4</v>
      </c>
      <c r="H13" s="8">
        <v>173749.19</v>
      </c>
      <c r="I13" s="9">
        <v>0</v>
      </c>
      <c r="J13" s="23">
        <v>5828.75</v>
      </c>
      <c r="K13" s="8">
        <v>4663</v>
      </c>
      <c r="L13" s="15"/>
      <c r="M13" s="22"/>
      <c r="N13" s="4"/>
    </row>
    <row r="14" spans="1:14" ht="15" customHeight="1" x14ac:dyDescent="0.25">
      <c r="A14" s="7" t="s">
        <v>10</v>
      </c>
      <c r="B14" s="40">
        <v>0.40400000000000003</v>
      </c>
      <c r="C14" s="23">
        <v>1483761.19</v>
      </c>
      <c r="D14" s="23">
        <v>1187008.95</v>
      </c>
      <c r="E14" s="23">
        <v>16036.239650000001</v>
      </c>
      <c r="F14" s="23">
        <v>12700.7</v>
      </c>
      <c r="G14" s="23">
        <v>295274.92</v>
      </c>
      <c r="H14" s="8">
        <v>236220.00999999998</v>
      </c>
      <c r="I14" s="9">
        <v>0</v>
      </c>
      <c r="J14" s="23">
        <v>8148.15</v>
      </c>
      <c r="K14" s="8">
        <v>6518.52</v>
      </c>
      <c r="L14" s="15"/>
      <c r="M14" s="22"/>
      <c r="N14" s="4"/>
    </row>
    <row r="15" spans="1:14" ht="15" customHeight="1" x14ac:dyDescent="0.25">
      <c r="A15" s="7" t="s">
        <v>11</v>
      </c>
      <c r="B15" s="40">
        <v>0.498</v>
      </c>
      <c r="C15" s="23">
        <v>1828992.7799999996</v>
      </c>
      <c r="D15" s="23">
        <v>1463194.2499999995</v>
      </c>
      <c r="E15" s="23">
        <v>19767.443925</v>
      </c>
      <c r="F15" s="23">
        <v>15655.820000000002</v>
      </c>
      <c r="G15" s="23">
        <v>797494.98</v>
      </c>
      <c r="H15" s="8">
        <v>637996.05000000005</v>
      </c>
      <c r="I15" s="9">
        <v>0</v>
      </c>
      <c r="J15" s="23">
        <v>10044.01</v>
      </c>
      <c r="K15" s="8">
        <v>8035.21</v>
      </c>
      <c r="L15" s="15"/>
      <c r="M15" s="22"/>
      <c r="N15" s="4"/>
    </row>
    <row r="16" spans="1:14" ht="15" customHeight="1" x14ac:dyDescent="0.25">
      <c r="A16" s="7" t="s">
        <v>12</v>
      </c>
      <c r="B16" s="40">
        <v>0.46700000000000003</v>
      </c>
      <c r="C16" s="23">
        <v>1715139.7999999998</v>
      </c>
      <c r="D16" s="23">
        <v>1372111.8399999999</v>
      </c>
      <c r="E16" s="23">
        <v>18536.940387500003</v>
      </c>
      <c r="F16" s="23">
        <v>14681.26</v>
      </c>
      <c r="G16" s="23">
        <v>918138.85000000009</v>
      </c>
      <c r="H16" s="8">
        <v>734511.16000000015</v>
      </c>
      <c r="I16" s="9">
        <v>0</v>
      </c>
      <c r="J16" s="23">
        <v>9418.7800000000007</v>
      </c>
      <c r="K16" s="8">
        <v>7535.02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830024.84000000008</v>
      </c>
      <c r="D17" s="23">
        <v>664019.87000000011</v>
      </c>
      <c r="E17" s="23">
        <v>8970.7677249999997</v>
      </c>
      <c r="F17" s="23">
        <v>7104.8499999999995</v>
      </c>
      <c r="G17" s="23">
        <v>140053.06</v>
      </c>
      <c r="H17" s="8">
        <v>112042.53</v>
      </c>
      <c r="I17" s="9">
        <v>0</v>
      </c>
      <c r="J17" s="23">
        <v>4558.13</v>
      </c>
      <c r="K17" s="8">
        <v>3646.5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11561584.820000002</v>
      </c>
      <c r="D18" s="23">
        <v>9249267.8500000015</v>
      </c>
      <c r="E18" s="23">
        <v>124955.64955</v>
      </c>
      <c r="F18" s="23">
        <v>98964.87999999999</v>
      </c>
      <c r="G18" s="23">
        <v>975273.5199999999</v>
      </c>
      <c r="H18" s="8">
        <v>780218.8899999999</v>
      </c>
      <c r="I18" s="9">
        <v>0</v>
      </c>
      <c r="J18" s="23">
        <v>63491.07</v>
      </c>
      <c r="K18" s="8">
        <v>50792.86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679445.09999999986</v>
      </c>
      <c r="D19" s="23">
        <v>543556.06999999983</v>
      </c>
      <c r="E19" s="23">
        <v>7343.3275625000006</v>
      </c>
      <c r="F19" s="23">
        <v>5815.9100000000008</v>
      </c>
      <c r="G19" s="23">
        <v>356154.47000000003</v>
      </c>
      <c r="H19" s="8">
        <v>284923.65000000002</v>
      </c>
      <c r="I19" s="9">
        <v>0</v>
      </c>
      <c r="J19" s="23">
        <v>3731.21</v>
      </c>
      <c r="K19" s="8">
        <v>2984.97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10731559.989999998</v>
      </c>
      <c r="D20" s="23">
        <v>8585247.9799999986</v>
      </c>
      <c r="E20" s="23">
        <v>115984.88182500002</v>
      </c>
      <c r="F20" s="23">
        <v>91860.01999999999</v>
      </c>
      <c r="G20" s="23">
        <v>3236996.27</v>
      </c>
      <c r="H20" s="8">
        <v>2589597.0999999996</v>
      </c>
      <c r="I20" s="9">
        <v>0</v>
      </c>
      <c r="J20" s="23">
        <v>58932.94</v>
      </c>
      <c r="K20" s="8">
        <v>47146.35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1300127.3999999999</v>
      </c>
      <c r="D21" s="23">
        <v>1040101.94</v>
      </c>
      <c r="E21" s="23">
        <v>14051.556524999998</v>
      </c>
      <c r="F21" s="23">
        <v>11128.83</v>
      </c>
      <c r="G21" s="23">
        <v>271953.01</v>
      </c>
      <c r="H21" s="8">
        <v>217562.47</v>
      </c>
      <c r="I21" s="9">
        <v>0</v>
      </c>
      <c r="J21" s="23">
        <v>7139.72</v>
      </c>
      <c r="K21" s="8">
        <v>5711.78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2229314.4900000002</v>
      </c>
      <c r="D22" s="23">
        <v>1783451.58</v>
      </c>
      <c r="E22" s="23">
        <v>24094.053137499999</v>
      </c>
      <c r="F22" s="23">
        <v>19082.489999999998</v>
      </c>
      <c r="G22" s="23">
        <v>1395612.04</v>
      </c>
      <c r="H22" s="8">
        <v>1116489.7</v>
      </c>
      <c r="I22" s="9">
        <v>0</v>
      </c>
      <c r="J22" s="23">
        <v>12242.4</v>
      </c>
      <c r="K22" s="8">
        <v>9793.92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3779183.84</v>
      </c>
      <c r="D23" s="23">
        <v>3023347.07</v>
      </c>
      <c r="E23" s="23">
        <v>40844.778712499996</v>
      </c>
      <c r="F23" s="23">
        <v>32349.07</v>
      </c>
      <c r="G23" s="23">
        <v>1524335.3800000001</v>
      </c>
      <c r="H23" s="8">
        <v>1219468.4000000001</v>
      </c>
      <c r="I23" s="9">
        <v>0</v>
      </c>
      <c r="J23" s="23">
        <v>20753.59</v>
      </c>
      <c r="K23" s="8">
        <v>16602.87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1450707.13</v>
      </c>
      <c r="D24" s="23">
        <v>1160565.71</v>
      </c>
      <c r="E24" s="23">
        <v>15678.996687500001</v>
      </c>
      <c r="F24" s="23">
        <v>12417.77</v>
      </c>
      <c r="G24" s="23">
        <v>315619.96999999997</v>
      </c>
      <c r="H24" s="8">
        <v>252496.05999999997</v>
      </c>
      <c r="I24" s="9">
        <v>0</v>
      </c>
      <c r="J24" s="23">
        <v>7966.64</v>
      </c>
      <c r="K24" s="8">
        <v>6373.31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646391.01</v>
      </c>
      <c r="D25" s="23">
        <v>517112.81</v>
      </c>
      <c r="E25" s="23">
        <v>6986.0845999999992</v>
      </c>
      <c r="F25" s="23">
        <v>5532.9800000000005</v>
      </c>
      <c r="G25" s="23">
        <v>990894.22000000009</v>
      </c>
      <c r="H25" s="8">
        <v>792715.44000000018</v>
      </c>
      <c r="I25" s="9">
        <v>0</v>
      </c>
      <c r="J25" s="23">
        <v>3549.69</v>
      </c>
      <c r="K25" s="8">
        <v>2839.75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1546196.7000000002</v>
      </c>
      <c r="D26" s="23">
        <v>1236957.3700000001</v>
      </c>
      <c r="E26" s="23">
        <v>16711.031912500002</v>
      </c>
      <c r="F26" s="23">
        <v>13235.14</v>
      </c>
      <c r="G26" s="23">
        <v>350265.55999999994</v>
      </c>
      <c r="H26" s="8">
        <v>280212.52999999991</v>
      </c>
      <c r="I26" s="9">
        <v>0</v>
      </c>
      <c r="J26" s="23">
        <v>8491.02</v>
      </c>
      <c r="K26" s="8">
        <v>6792.82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11429368.469999999</v>
      </c>
      <c r="D27" s="23">
        <v>9143494.7799999993</v>
      </c>
      <c r="E27" s="23">
        <v>123526.6777</v>
      </c>
      <c r="F27" s="23">
        <v>97833.12999999999</v>
      </c>
      <c r="G27" s="23">
        <v>7170549.0800000001</v>
      </c>
      <c r="H27" s="8">
        <v>5736439.3399999999</v>
      </c>
      <c r="I27" s="9">
        <v>0</v>
      </c>
      <c r="J27" s="23">
        <v>62764.99</v>
      </c>
      <c r="K27" s="8">
        <v>50211.99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26806863.920000002</v>
      </c>
      <c r="D28" s="23">
        <v>21445491.150000002</v>
      </c>
      <c r="E28" s="23">
        <v>289724.04258750001</v>
      </c>
      <c r="F28" s="23">
        <v>229461.43999999997</v>
      </c>
      <c r="G28" s="23">
        <v>10934107.1</v>
      </c>
      <c r="H28" s="8">
        <v>8747285.75</v>
      </c>
      <c r="I28" s="9">
        <v>0</v>
      </c>
      <c r="J28" s="23">
        <v>147211.34</v>
      </c>
      <c r="K28" s="8">
        <v>117769.07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3301735.96</v>
      </c>
      <c r="D29" s="23">
        <v>2641388.79</v>
      </c>
      <c r="E29" s="23">
        <v>35684.602587499998</v>
      </c>
      <c r="F29" s="23">
        <v>28262.199999999997</v>
      </c>
      <c r="G29" s="23">
        <v>2060198.9899999998</v>
      </c>
      <c r="H29" s="8">
        <v>1648159.2599999998</v>
      </c>
      <c r="I29" s="9">
        <v>0</v>
      </c>
      <c r="J29" s="23">
        <v>18131.66</v>
      </c>
      <c r="K29" s="8">
        <v>14505.33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8197413.3700000001</v>
      </c>
      <c r="D30" s="23">
        <v>6557930.7000000002</v>
      </c>
      <c r="E30" s="23">
        <v>88596.254700000005</v>
      </c>
      <c r="F30" s="23">
        <v>70168.23</v>
      </c>
      <c r="G30" s="23">
        <v>4750080.18</v>
      </c>
      <c r="H30" s="8">
        <v>3800064.1999999997</v>
      </c>
      <c r="I30" s="9">
        <v>0</v>
      </c>
      <c r="J30" s="23">
        <v>45016.54</v>
      </c>
      <c r="K30" s="8">
        <v>36013.230000000003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2916104.93</v>
      </c>
      <c r="D31" s="23">
        <v>2332883.9700000002</v>
      </c>
      <c r="E31" s="23">
        <v>31516.768025000005</v>
      </c>
      <c r="F31" s="23">
        <v>24961.279999999999</v>
      </c>
      <c r="G31" s="23">
        <v>433609.72000000003</v>
      </c>
      <c r="H31" s="8">
        <v>346887.86</v>
      </c>
      <c r="I31" s="9">
        <v>0</v>
      </c>
      <c r="J31" s="23">
        <v>16013.95</v>
      </c>
      <c r="K31" s="8">
        <v>12811.16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1689431.09</v>
      </c>
      <c r="D32" s="23">
        <v>1351544.87</v>
      </c>
      <c r="E32" s="23">
        <v>18259.084749999998</v>
      </c>
      <c r="F32" s="23">
        <v>14461.2</v>
      </c>
      <c r="G32" s="23">
        <v>388403.07</v>
      </c>
      <c r="H32" s="8">
        <v>310722.52</v>
      </c>
      <c r="I32" s="9">
        <v>0</v>
      </c>
      <c r="J32" s="23">
        <v>9277.6</v>
      </c>
      <c r="K32" s="8">
        <v>7422.08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668427.09999999986</v>
      </c>
      <c r="D33" s="23">
        <v>534741.68999999983</v>
      </c>
      <c r="E33" s="23">
        <v>7224.2465750000001</v>
      </c>
      <c r="F33" s="23">
        <v>5721.59</v>
      </c>
      <c r="G33" s="23">
        <v>87583.73</v>
      </c>
      <c r="H33" s="8">
        <v>70067.05</v>
      </c>
      <c r="I33" s="9">
        <v>0</v>
      </c>
      <c r="J33" s="23">
        <v>3670.7</v>
      </c>
      <c r="K33" s="8">
        <v>2936.56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4656953.4700000007</v>
      </c>
      <c r="D34" s="23">
        <v>3725562.8000000007</v>
      </c>
      <c r="E34" s="23">
        <v>50331.564050000001</v>
      </c>
      <c r="F34" s="23">
        <v>39862.6</v>
      </c>
      <c r="G34" s="23">
        <v>1586329.31</v>
      </c>
      <c r="H34" s="8">
        <v>1269063.53</v>
      </c>
      <c r="I34" s="9">
        <v>0</v>
      </c>
      <c r="J34" s="23">
        <v>25573.91</v>
      </c>
      <c r="K34" s="8">
        <v>20459.13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991622.58</v>
      </c>
      <c r="D35" s="23">
        <v>793298.08</v>
      </c>
      <c r="E35" s="23">
        <v>10717.288875</v>
      </c>
      <c r="F35" s="23">
        <v>8488.09</v>
      </c>
      <c r="G35" s="23">
        <v>462450.5</v>
      </c>
      <c r="H35" s="8">
        <v>369960.47</v>
      </c>
      <c r="I35" s="9">
        <v>0</v>
      </c>
      <c r="J35" s="23">
        <v>5445.55</v>
      </c>
      <c r="K35" s="8">
        <v>4356.4399999999996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2548837.3100000005</v>
      </c>
      <c r="D36" s="23">
        <v>2039069.8700000006</v>
      </c>
      <c r="E36" s="23">
        <v>27547.401774999995</v>
      </c>
      <c r="F36" s="23">
        <v>21817.53</v>
      </c>
      <c r="G36" s="23">
        <v>391718.35</v>
      </c>
      <c r="H36" s="8">
        <v>313374.76</v>
      </c>
      <c r="I36" s="9">
        <v>0</v>
      </c>
      <c r="J36" s="23">
        <v>13997.08</v>
      </c>
      <c r="K36" s="8">
        <v>11197.66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1050385.4099999999</v>
      </c>
      <c r="D37" s="23">
        <v>840308.34</v>
      </c>
      <c r="E37" s="23">
        <v>11352.387475</v>
      </c>
      <c r="F37" s="23">
        <v>8991.09</v>
      </c>
      <c r="G37" s="23">
        <v>446851.52</v>
      </c>
      <c r="H37" s="8">
        <v>357481.30000000005</v>
      </c>
      <c r="I37" s="9">
        <v>0</v>
      </c>
      <c r="J37" s="23">
        <v>5768.25</v>
      </c>
      <c r="K37" s="8">
        <v>4614.6000000000004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1608632.1899999997</v>
      </c>
      <c r="D38" s="23">
        <v>1286905.7499999998</v>
      </c>
      <c r="E38" s="23">
        <v>17385.824175000002</v>
      </c>
      <c r="F38" s="23">
        <v>13769.57</v>
      </c>
      <c r="G38" s="23">
        <v>417184.95</v>
      </c>
      <c r="H38" s="8">
        <v>333748.05000000005</v>
      </c>
      <c r="I38" s="9">
        <v>0</v>
      </c>
      <c r="J38" s="23">
        <v>8833.89</v>
      </c>
      <c r="K38" s="8">
        <v>7067.11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1318490.7799999998</v>
      </c>
      <c r="D39" s="23">
        <v>1054792.6199999999</v>
      </c>
      <c r="E39" s="23">
        <v>14250.024837499999</v>
      </c>
      <c r="F39" s="23">
        <v>11286.01</v>
      </c>
      <c r="G39" s="23">
        <v>1260991.8700000001</v>
      </c>
      <c r="H39" s="8">
        <v>1008793.55</v>
      </c>
      <c r="I39" s="9">
        <v>0</v>
      </c>
      <c r="J39" s="23">
        <v>7240.56</v>
      </c>
      <c r="K39" s="8">
        <v>5792.45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2982213.1</v>
      </c>
      <c r="D40" s="23">
        <v>2385770.4900000002</v>
      </c>
      <c r="E40" s="23">
        <v>32231.253950000002</v>
      </c>
      <c r="F40" s="23">
        <v>25527.15</v>
      </c>
      <c r="G40" s="23">
        <v>7604546.3799999999</v>
      </c>
      <c r="H40" s="8">
        <v>6083637.2000000002</v>
      </c>
      <c r="I40" s="9">
        <v>0</v>
      </c>
      <c r="J40" s="23">
        <v>16376.98</v>
      </c>
      <c r="K40" s="8">
        <v>13101.58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1366235.55</v>
      </c>
      <c r="D41" s="23">
        <v>1092988.4300000002</v>
      </c>
      <c r="E41" s="23">
        <v>14766.042449999999</v>
      </c>
      <c r="F41" s="23">
        <v>11694.71</v>
      </c>
      <c r="G41" s="23">
        <v>957888.79999999993</v>
      </c>
      <c r="H41" s="8">
        <v>766311.10999999987</v>
      </c>
      <c r="I41" s="9">
        <v>0</v>
      </c>
      <c r="J41" s="23">
        <v>7502.76</v>
      </c>
      <c r="K41" s="8">
        <v>6002.21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848388.20999999985</v>
      </c>
      <c r="D42" s="23">
        <v>678710.55999999982</v>
      </c>
      <c r="E42" s="23">
        <v>9169.2360375000007</v>
      </c>
      <c r="F42" s="23">
        <v>7262.03</v>
      </c>
      <c r="G42" s="23">
        <v>526269.60000000009</v>
      </c>
      <c r="H42" s="8">
        <v>421015.77000000014</v>
      </c>
      <c r="I42" s="9">
        <v>0</v>
      </c>
      <c r="J42" s="23">
        <v>4658.97</v>
      </c>
      <c r="K42" s="8">
        <v>3727.18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892460.31999999983</v>
      </c>
      <c r="D43" s="23">
        <v>713968.24999999977</v>
      </c>
      <c r="E43" s="23">
        <v>9645.5599874999989</v>
      </c>
      <c r="F43" s="23">
        <v>7639.2800000000007</v>
      </c>
      <c r="G43" s="23">
        <v>170565.52</v>
      </c>
      <c r="H43" s="8">
        <v>136452.49</v>
      </c>
      <c r="I43" s="9">
        <v>0</v>
      </c>
      <c r="J43" s="23">
        <v>4900.99</v>
      </c>
      <c r="K43" s="8">
        <v>3920.79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1156893.03</v>
      </c>
      <c r="D44" s="23">
        <v>925514.42</v>
      </c>
      <c r="E44" s="23">
        <v>12503.503687500001</v>
      </c>
      <c r="F44" s="23">
        <v>9902.77</v>
      </c>
      <c r="G44" s="23">
        <v>980073.56</v>
      </c>
      <c r="H44" s="8">
        <v>784058.91</v>
      </c>
      <c r="I44" s="9">
        <v>0</v>
      </c>
      <c r="J44" s="23">
        <v>6353.14</v>
      </c>
      <c r="K44" s="8">
        <v>5082.51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1098130.21</v>
      </c>
      <c r="D45" s="23">
        <v>878504.15999999992</v>
      </c>
      <c r="E45" s="23">
        <v>11868.405087499999</v>
      </c>
      <c r="F45" s="23">
        <v>9399.7800000000007</v>
      </c>
      <c r="G45" s="23">
        <v>434001.9</v>
      </c>
      <c r="H45" s="8">
        <v>347201.59</v>
      </c>
      <c r="I45" s="9">
        <v>0</v>
      </c>
      <c r="J45" s="23">
        <v>6030.44</v>
      </c>
      <c r="K45" s="8">
        <v>4824.3500000000004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1171583.72</v>
      </c>
      <c r="D46" s="23">
        <v>937266.98</v>
      </c>
      <c r="E46" s="23">
        <v>12662.2783375</v>
      </c>
      <c r="F46" s="23">
        <v>10028.529999999999</v>
      </c>
      <c r="G46" s="23">
        <v>346433.56</v>
      </c>
      <c r="H46" s="8">
        <v>277146.90999999997</v>
      </c>
      <c r="I46" s="9">
        <v>0</v>
      </c>
      <c r="J46" s="23">
        <v>6433.82</v>
      </c>
      <c r="K46" s="8">
        <v>5147.0600000000004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9016420.1899999995</v>
      </c>
      <c r="D47" s="23">
        <v>7213136.1399999997</v>
      </c>
      <c r="E47" s="23">
        <v>97447.941437500005</v>
      </c>
      <c r="F47" s="23">
        <v>77178.76999999999</v>
      </c>
      <c r="G47" s="23">
        <v>755225.19</v>
      </c>
      <c r="H47" s="8">
        <v>604180.22</v>
      </c>
      <c r="I47" s="9">
        <v>0</v>
      </c>
      <c r="J47" s="23">
        <v>49514.16</v>
      </c>
      <c r="K47" s="8">
        <v>39611.33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1278091.3400000001</v>
      </c>
      <c r="D48" s="23">
        <v>1022473.0700000001</v>
      </c>
      <c r="E48" s="23">
        <v>13813.394549999999</v>
      </c>
      <c r="F48" s="23">
        <v>10940.22</v>
      </c>
      <c r="G48" s="23">
        <v>433446.11</v>
      </c>
      <c r="H48" s="8">
        <v>346756.97</v>
      </c>
      <c r="I48" s="9">
        <v>0</v>
      </c>
      <c r="J48" s="23">
        <v>7018.71</v>
      </c>
      <c r="K48" s="8">
        <v>5614.97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1821647.4399999997</v>
      </c>
      <c r="D49" s="23">
        <v>1457317.9499999997</v>
      </c>
      <c r="E49" s="23">
        <v>19688.0566</v>
      </c>
      <c r="F49" s="23">
        <v>15592.949999999999</v>
      </c>
      <c r="G49" s="23">
        <v>720161.48999999987</v>
      </c>
      <c r="H49" s="8">
        <v>576129.23999999987</v>
      </c>
      <c r="I49" s="9">
        <v>0</v>
      </c>
      <c r="J49" s="23">
        <v>10003.68</v>
      </c>
      <c r="K49" s="8">
        <v>8002.95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3198901.02</v>
      </c>
      <c r="D50" s="23">
        <v>2559120.81</v>
      </c>
      <c r="E50" s="23">
        <v>34573.180037500002</v>
      </c>
      <c r="F50" s="23">
        <v>27381.949999999997</v>
      </c>
      <c r="G50" s="23">
        <v>1065947.49</v>
      </c>
      <c r="H50" s="8">
        <v>852758.07000000007</v>
      </c>
      <c r="I50" s="9">
        <v>0</v>
      </c>
      <c r="J50" s="23">
        <v>17566.939999999999</v>
      </c>
      <c r="K50" s="8">
        <v>14053.55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771262.00000000012</v>
      </c>
      <c r="D51" s="23">
        <v>617009.59000000008</v>
      </c>
      <c r="E51" s="23">
        <v>8335.6691250000003</v>
      </c>
      <c r="F51" s="23">
        <v>6601.84</v>
      </c>
      <c r="G51" s="23">
        <v>237831.11000000002</v>
      </c>
      <c r="H51" s="8">
        <v>190264.97</v>
      </c>
      <c r="I51" s="9">
        <v>0</v>
      </c>
      <c r="J51" s="23">
        <v>4235.43</v>
      </c>
      <c r="K51" s="8">
        <v>3388.34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1329508.7999999996</v>
      </c>
      <c r="D52" s="23">
        <v>1063607.0499999996</v>
      </c>
      <c r="E52" s="23">
        <v>14369.105825000001</v>
      </c>
      <c r="F52" s="23">
        <v>11380.330000000002</v>
      </c>
      <c r="G52" s="23">
        <v>631466.80000000005</v>
      </c>
      <c r="H52" s="8">
        <v>505173.50000000006</v>
      </c>
      <c r="I52" s="9">
        <v>0</v>
      </c>
      <c r="J52" s="23">
        <v>7301.07</v>
      </c>
      <c r="K52" s="8">
        <v>5840.86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1369908.24</v>
      </c>
      <c r="D53" s="23">
        <v>1095926.58</v>
      </c>
      <c r="E53" s="23">
        <v>14805.736112499999</v>
      </c>
      <c r="F53" s="23">
        <v>11726.150000000001</v>
      </c>
      <c r="G53" s="23">
        <v>345849.76999999996</v>
      </c>
      <c r="H53" s="8">
        <v>276679.88999999996</v>
      </c>
      <c r="I53" s="9">
        <v>0</v>
      </c>
      <c r="J53" s="23">
        <v>7522.92</v>
      </c>
      <c r="K53" s="8">
        <v>6018.34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18286255.029999997</v>
      </c>
      <c r="D54" s="23">
        <v>14629003.999999998</v>
      </c>
      <c r="E54" s="23">
        <v>197634.74558750002</v>
      </c>
      <c r="F54" s="23">
        <v>156526.71</v>
      </c>
      <c r="G54" s="23">
        <v>5909479.1100000003</v>
      </c>
      <c r="H54" s="8">
        <v>4727583.37</v>
      </c>
      <c r="I54" s="9">
        <v>0</v>
      </c>
      <c r="J54" s="23">
        <v>100419.96</v>
      </c>
      <c r="K54" s="8">
        <v>80335.97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1013658.66</v>
      </c>
      <c r="D55" s="23">
        <v>810926.92</v>
      </c>
      <c r="E55" s="23">
        <v>10955.450850000001</v>
      </c>
      <c r="F55" s="23">
        <v>8676.7200000000012</v>
      </c>
      <c r="G55" s="23">
        <v>405985.07</v>
      </c>
      <c r="H55" s="8">
        <v>324788.13</v>
      </c>
      <c r="I55" s="9">
        <v>0</v>
      </c>
      <c r="J55" s="23">
        <v>5566.56</v>
      </c>
      <c r="K55" s="8">
        <v>4453.25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2416620.9500000002</v>
      </c>
      <c r="D56" s="23">
        <v>1933296.77</v>
      </c>
      <c r="E56" s="23">
        <v>26118.429925</v>
      </c>
      <c r="F56" s="23">
        <v>20685.8</v>
      </c>
      <c r="G56" s="23">
        <v>1094685.8400000001</v>
      </c>
      <c r="H56" s="8">
        <v>875748.76</v>
      </c>
      <c r="I56" s="9">
        <v>0</v>
      </c>
      <c r="J56" s="23">
        <v>13271</v>
      </c>
      <c r="K56" s="8">
        <v>10616.8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2244005.1599999997</v>
      </c>
      <c r="D57" s="23">
        <v>1795204.1299999997</v>
      </c>
      <c r="E57" s="23">
        <v>24252.827787499999</v>
      </c>
      <c r="F57" s="23">
        <v>19208.240000000002</v>
      </c>
      <c r="G57" s="23">
        <v>930309.23</v>
      </c>
      <c r="H57" s="8">
        <v>744247.45</v>
      </c>
      <c r="I57" s="9">
        <v>0</v>
      </c>
      <c r="J57" s="23">
        <v>12323.08</v>
      </c>
      <c r="K57" s="8">
        <v>9858.4599999999991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1601286.8499999996</v>
      </c>
      <c r="D58" s="23">
        <v>1281029.4799999997</v>
      </c>
      <c r="E58" s="23">
        <v>17306.436850000002</v>
      </c>
      <c r="F58" s="23">
        <v>13706.699999999999</v>
      </c>
      <c r="G58" s="23">
        <v>668154.94000000006</v>
      </c>
      <c r="H58" s="8">
        <v>534524.05000000005</v>
      </c>
      <c r="I58" s="9">
        <v>0</v>
      </c>
      <c r="J58" s="23">
        <v>8793.5499999999993</v>
      </c>
      <c r="K58" s="8">
        <v>7034.84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1817974.7500000002</v>
      </c>
      <c r="D59" s="23">
        <v>1454379.8100000003</v>
      </c>
      <c r="E59" s="23">
        <v>19648.362937499998</v>
      </c>
      <c r="F59" s="23">
        <v>15561.509999999998</v>
      </c>
      <c r="G59" s="23">
        <v>677507.23</v>
      </c>
      <c r="H59" s="8">
        <v>542005.86</v>
      </c>
      <c r="I59" s="9">
        <v>0</v>
      </c>
      <c r="J59" s="23">
        <v>9983.51</v>
      </c>
      <c r="K59" s="8">
        <v>7986.81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1913464.31</v>
      </c>
      <c r="D60" s="23">
        <v>1530771.45</v>
      </c>
      <c r="E60" s="23">
        <v>20680.398162500001</v>
      </c>
      <c r="F60" s="23">
        <v>16378.87</v>
      </c>
      <c r="G60" s="23">
        <v>524136.00999999995</v>
      </c>
      <c r="H60" s="8">
        <v>419308.88999999996</v>
      </c>
      <c r="I60" s="9">
        <v>0</v>
      </c>
      <c r="J60" s="23">
        <v>10507.89</v>
      </c>
      <c r="K60" s="8">
        <v>8406.31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1039367.38</v>
      </c>
      <c r="D61" s="23">
        <v>831493.89</v>
      </c>
      <c r="E61" s="23">
        <v>11233.306487499998</v>
      </c>
      <c r="F61" s="23">
        <v>8896.7800000000007</v>
      </c>
      <c r="G61" s="23">
        <v>101220.57</v>
      </c>
      <c r="H61" s="8">
        <v>80976.510000000009</v>
      </c>
      <c r="I61" s="9">
        <v>0</v>
      </c>
      <c r="J61" s="23">
        <v>5707.74</v>
      </c>
      <c r="K61" s="8">
        <v>4566.1899999999996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2005281.22</v>
      </c>
      <c r="D62" s="23">
        <v>1604224.99</v>
      </c>
      <c r="E62" s="23">
        <v>21672.739725000003</v>
      </c>
      <c r="F62" s="23">
        <v>17164.8</v>
      </c>
      <c r="G62" s="23">
        <v>401128.51999999996</v>
      </c>
      <c r="H62" s="8">
        <v>320902.87999999995</v>
      </c>
      <c r="I62" s="9">
        <v>0</v>
      </c>
      <c r="J62" s="23">
        <v>11012.11</v>
      </c>
      <c r="K62" s="8">
        <v>8809.69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1032022.03</v>
      </c>
      <c r="D63" s="23">
        <v>825617.63000000012</v>
      </c>
      <c r="E63" s="23">
        <v>11153.919162500002</v>
      </c>
      <c r="F63" s="23">
        <v>8833.9000000000015</v>
      </c>
      <c r="G63" s="23">
        <v>286404.55000000005</v>
      </c>
      <c r="H63" s="8">
        <v>229123.72000000003</v>
      </c>
      <c r="I63" s="9">
        <v>0</v>
      </c>
      <c r="J63" s="23">
        <v>5667.4</v>
      </c>
      <c r="K63" s="8">
        <v>4533.92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4814878.5599999996</v>
      </c>
      <c r="D64" s="23">
        <v>3851902.8499999996</v>
      </c>
      <c r="E64" s="23">
        <v>52038.3915375</v>
      </c>
      <c r="F64" s="23">
        <v>41214.410000000003</v>
      </c>
      <c r="G64" s="23">
        <v>1508389.1300000001</v>
      </c>
      <c r="H64" s="8">
        <v>1206711.3700000001</v>
      </c>
      <c r="I64" s="9">
        <v>0</v>
      </c>
      <c r="J64" s="23">
        <v>26441.17</v>
      </c>
      <c r="K64" s="8">
        <v>21152.94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1601286.8499999996</v>
      </c>
      <c r="D65" s="23">
        <v>1281029.4799999997</v>
      </c>
      <c r="E65" s="23">
        <v>17306.436850000002</v>
      </c>
      <c r="F65" s="23">
        <v>13706.699999999999</v>
      </c>
      <c r="G65" s="23">
        <v>367785.10000000003</v>
      </c>
      <c r="H65" s="8">
        <v>294228.14</v>
      </c>
      <c r="I65" s="9">
        <v>0</v>
      </c>
      <c r="J65" s="23">
        <v>8793.5499999999993</v>
      </c>
      <c r="K65" s="8">
        <v>7034.84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1127511.6000000001</v>
      </c>
      <c r="D66" s="23">
        <v>902009.28000000014</v>
      </c>
      <c r="E66" s="23">
        <v>12185.9543875</v>
      </c>
      <c r="F66" s="23">
        <v>9651.27</v>
      </c>
      <c r="G66" s="23">
        <v>552881.49</v>
      </c>
      <c r="H66" s="8">
        <v>442305.25</v>
      </c>
      <c r="I66" s="9">
        <v>0</v>
      </c>
      <c r="J66" s="23">
        <v>6191.79</v>
      </c>
      <c r="K66" s="8">
        <v>4953.43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2688399.02</v>
      </c>
      <c r="D67" s="23">
        <v>2150719.23</v>
      </c>
      <c r="E67" s="23">
        <v>29055.76095</v>
      </c>
      <c r="F67" s="23">
        <v>23012.16</v>
      </c>
      <c r="G67" s="23">
        <v>452851.85</v>
      </c>
      <c r="H67" s="8">
        <v>362281.56</v>
      </c>
      <c r="I67" s="9">
        <v>0</v>
      </c>
      <c r="J67" s="23">
        <v>14763.49</v>
      </c>
      <c r="K67" s="8">
        <v>11810.79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521520.03</v>
      </c>
      <c r="D68" s="23">
        <v>417216.03</v>
      </c>
      <c r="E68" s="23">
        <v>5636.500074999999</v>
      </c>
      <c r="F68" s="23">
        <v>4464.1100000000006</v>
      </c>
      <c r="G68" s="23">
        <v>967789.54999999993</v>
      </c>
      <c r="H68" s="8">
        <v>774231.72</v>
      </c>
      <c r="I68" s="9">
        <v>0</v>
      </c>
      <c r="J68" s="23">
        <v>2863.96</v>
      </c>
      <c r="K68" s="8">
        <v>2291.17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767589.34</v>
      </c>
      <c r="D69" s="23">
        <v>614071.49</v>
      </c>
      <c r="E69" s="23">
        <v>8295.9754624999987</v>
      </c>
      <c r="F69" s="23">
        <v>6570.41</v>
      </c>
      <c r="G69" s="23">
        <v>110334.00000000001</v>
      </c>
      <c r="H69" s="8">
        <v>88267.280000000013</v>
      </c>
      <c r="I69" s="9">
        <v>0</v>
      </c>
      <c r="J69" s="23">
        <v>4215.26</v>
      </c>
      <c r="K69" s="8">
        <v>3372.21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1175256.43</v>
      </c>
      <c r="D70" s="23">
        <v>940205.1399999999</v>
      </c>
      <c r="E70" s="23">
        <v>12701.972</v>
      </c>
      <c r="F70" s="23">
        <v>10059.969999999999</v>
      </c>
      <c r="G70" s="23">
        <v>551387.27</v>
      </c>
      <c r="H70" s="8">
        <v>441109.87</v>
      </c>
      <c r="I70" s="9">
        <v>0</v>
      </c>
      <c r="J70" s="23">
        <v>6453.98</v>
      </c>
      <c r="K70" s="8">
        <v>5163.18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3136465.5199999996</v>
      </c>
      <c r="D71" s="23">
        <v>2509172.4099999997</v>
      </c>
      <c r="E71" s="23">
        <v>33898.387774999996</v>
      </c>
      <c r="F71" s="23">
        <v>26847.520000000004</v>
      </c>
      <c r="G71" s="23">
        <v>1122000.94</v>
      </c>
      <c r="H71" s="8">
        <v>897600.82</v>
      </c>
      <c r="I71" s="9">
        <v>0</v>
      </c>
      <c r="J71" s="23">
        <v>17224.07</v>
      </c>
      <c r="K71" s="8">
        <v>13779.26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918169.06</v>
      </c>
      <c r="D72" s="23">
        <v>734535.25</v>
      </c>
      <c r="E72" s="23">
        <v>9923.4156249999996</v>
      </c>
      <c r="F72" s="23">
        <v>7859.35</v>
      </c>
      <c r="G72" s="23">
        <v>362529.05999999994</v>
      </c>
      <c r="H72" s="8">
        <v>290023.32999999996</v>
      </c>
      <c r="I72" s="9">
        <v>0</v>
      </c>
      <c r="J72" s="23">
        <v>5042.17</v>
      </c>
      <c r="K72" s="8">
        <v>4033.74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2001608.55</v>
      </c>
      <c r="D73" s="23">
        <v>1601286.85</v>
      </c>
      <c r="E73" s="23">
        <v>21633.046062500001</v>
      </c>
      <c r="F73" s="23">
        <v>17133.36</v>
      </c>
      <c r="G73" s="23">
        <v>302748.77</v>
      </c>
      <c r="H73" s="8">
        <v>242199.08000000002</v>
      </c>
      <c r="I73" s="9">
        <v>0</v>
      </c>
      <c r="J73" s="23">
        <v>10991.94</v>
      </c>
      <c r="K73" s="8">
        <v>8793.5499999999993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8208431.4100000001</v>
      </c>
      <c r="D74" s="23">
        <v>6566745.1600000001</v>
      </c>
      <c r="E74" s="23">
        <v>88715.335687499988</v>
      </c>
      <c r="F74" s="23">
        <v>70262.55</v>
      </c>
      <c r="G74" s="23">
        <v>2134021.06</v>
      </c>
      <c r="H74" s="8">
        <v>1707216.9100000001</v>
      </c>
      <c r="I74" s="9">
        <v>0</v>
      </c>
      <c r="J74" s="23">
        <v>45077.04</v>
      </c>
      <c r="K74" s="8">
        <v>36061.629999999997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2390912.25</v>
      </c>
      <c r="D75" s="23">
        <v>1912729.8199999998</v>
      </c>
      <c r="E75" s="23">
        <v>25840.5742875</v>
      </c>
      <c r="F75" s="23">
        <v>20465.73</v>
      </c>
      <c r="G75" s="23">
        <v>1114850.1099999999</v>
      </c>
      <c r="H75" s="8">
        <v>891880.14999999991</v>
      </c>
      <c r="I75" s="9">
        <v>0</v>
      </c>
      <c r="J75" s="23">
        <v>13129.82</v>
      </c>
      <c r="K75" s="8">
        <v>10503.86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1553542.08</v>
      </c>
      <c r="D76" s="23">
        <v>1242833.6600000001</v>
      </c>
      <c r="E76" s="23">
        <v>16790.419237500002</v>
      </c>
      <c r="F76" s="23">
        <v>13298.02</v>
      </c>
      <c r="G76" s="23">
        <v>359730.01</v>
      </c>
      <c r="H76" s="8">
        <v>287784.08</v>
      </c>
      <c r="I76" s="9">
        <v>0</v>
      </c>
      <c r="J76" s="23">
        <v>8531.36</v>
      </c>
      <c r="K76" s="8">
        <v>6825.09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3129120.16</v>
      </c>
      <c r="D77" s="23">
        <v>2503296.14</v>
      </c>
      <c r="E77" s="23">
        <v>33819.00045</v>
      </c>
      <c r="F77" s="23">
        <v>26784.66</v>
      </c>
      <c r="G77" s="23">
        <v>1225453.3700000001</v>
      </c>
      <c r="H77" s="8">
        <v>980362.77000000014</v>
      </c>
      <c r="I77" s="9">
        <v>0</v>
      </c>
      <c r="J77" s="23">
        <v>17183.73</v>
      </c>
      <c r="K77" s="8">
        <v>13746.98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830024.84000000008</v>
      </c>
      <c r="D78" s="23">
        <v>664019.87000000011</v>
      </c>
      <c r="E78" s="23">
        <v>8970.7677249999997</v>
      </c>
      <c r="F78" s="23">
        <v>7104.8499999999995</v>
      </c>
      <c r="G78" s="23">
        <v>308054.25</v>
      </c>
      <c r="H78" s="8">
        <v>246443.47999999998</v>
      </c>
      <c r="I78" s="9">
        <v>0</v>
      </c>
      <c r="J78" s="23">
        <v>4558.13</v>
      </c>
      <c r="K78" s="8">
        <v>3646.5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6981757.5300000003</v>
      </c>
      <c r="D79" s="23">
        <v>5585406.0200000005</v>
      </c>
      <c r="E79" s="23">
        <v>75457.6524125</v>
      </c>
      <c r="F79" s="23">
        <v>59762.46</v>
      </c>
      <c r="G79" s="23">
        <v>3252887.57</v>
      </c>
      <c r="H79" s="8">
        <v>2602310.11</v>
      </c>
      <c r="I79" s="9">
        <v>0</v>
      </c>
      <c r="J79" s="23">
        <v>38340.699999999997</v>
      </c>
      <c r="K79" s="8">
        <v>30672.560000000001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1145875.0000000002</v>
      </c>
      <c r="D80" s="23">
        <v>916700.01000000024</v>
      </c>
      <c r="E80" s="23">
        <v>12384.422699999999</v>
      </c>
      <c r="F80" s="23">
        <v>9808.4700000000012</v>
      </c>
      <c r="G80" s="23">
        <v>413793.65</v>
      </c>
      <c r="H80" s="8">
        <v>331034.99</v>
      </c>
      <c r="I80" s="9">
        <v>0</v>
      </c>
      <c r="J80" s="23">
        <v>6292.63</v>
      </c>
      <c r="K80" s="8">
        <v>5034.1000000000004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57385566.350000001</v>
      </c>
      <c r="D81" s="23">
        <v>45908453.090000004</v>
      </c>
      <c r="E81" s="23">
        <v>620213.4765625</v>
      </c>
      <c r="F81" s="23">
        <v>491209.06999999995</v>
      </c>
      <c r="G81" s="23">
        <v>14044667.879999999</v>
      </c>
      <c r="H81" s="8">
        <v>11235734.379999999</v>
      </c>
      <c r="I81" s="9">
        <v>0</v>
      </c>
      <c r="J81" s="23">
        <v>315135.93</v>
      </c>
      <c r="K81" s="8">
        <v>252108.74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2651672.2600000002</v>
      </c>
      <c r="D82" s="23">
        <v>2121337.7700000005</v>
      </c>
      <c r="E82" s="23">
        <v>28658.824324999998</v>
      </c>
      <c r="F82" s="23">
        <v>22697.78</v>
      </c>
      <c r="G82" s="23">
        <v>526949.68999999994</v>
      </c>
      <c r="H82" s="8">
        <v>421559.80999999994</v>
      </c>
      <c r="I82" s="9">
        <v>0</v>
      </c>
      <c r="J82" s="23">
        <v>14561.8</v>
      </c>
      <c r="K82" s="8">
        <v>11649.44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1803284.0499999998</v>
      </c>
      <c r="D83" s="23">
        <v>1442627.23</v>
      </c>
      <c r="E83" s="23">
        <v>19489.588287500002</v>
      </c>
      <c r="F83" s="23">
        <v>15435.75</v>
      </c>
      <c r="G83" s="23">
        <v>694034.46999999986</v>
      </c>
      <c r="H83" s="8">
        <v>555227.6399999999</v>
      </c>
      <c r="I83" s="9">
        <v>0</v>
      </c>
      <c r="J83" s="23">
        <v>9902.83</v>
      </c>
      <c r="K83" s="8">
        <v>7922.26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2523128.5800000005</v>
      </c>
      <c r="D84" s="23">
        <v>2018502.8500000006</v>
      </c>
      <c r="E84" s="23">
        <v>27269.546137500001</v>
      </c>
      <c r="F84" s="23">
        <v>21597.48</v>
      </c>
      <c r="G84" s="23">
        <v>1599963.37</v>
      </c>
      <c r="H84" s="8">
        <v>1279970.77</v>
      </c>
      <c r="I84" s="9">
        <v>0</v>
      </c>
      <c r="J84" s="23">
        <v>13855.9</v>
      </c>
      <c r="K84" s="8">
        <v>11084.72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10970283.939999999</v>
      </c>
      <c r="D85" s="23">
        <v>8776227.1499999985</v>
      </c>
      <c r="E85" s="23">
        <v>118564.9698875</v>
      </c>
      <c r="F85" s="23">
        <v>93903.459999999992</v>
      </c>
      <c r="G85" s="23">
        <v>2498623.86</v>
      </c>
      <c r="H85" s="8">
        <v>1998899.19</v>
      </c>
      <c r="I85" s="9">
        <v>0</v>
      </c>
      <c r="J85" s="23">
        <v>60243.91</v>
      </c>
      <c r="K85" s="8">
        <v>48195.13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1171583.72</v>
      </c>
      <c r="D86" s="23">
        <v>937266.98</v>
      </c>
      <c r="E86" s="23">
        <v>12662.2783375</v>
      </c>
      <c r="F86" s="23">
        <v>10028.529999999999</v>
      </c>
      <c r="G86" s="23">
        <v>258218.37</v>
      </c>
      <c r="H86" s="8">
        <v>206574.77</v>
      </c>
      <c r="I86" s="9">
        <v>0</v>
      </c>
      <c r="J86" s="23">
        <v>6433.82</v>
      </c>
      <c r="K86" s="8">
        <v>5147.0600000000004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2416620.9500000002</v>
      </c>
      <c r="D87" s="23">
        <v>1933296.77</v>
      </c>
      <c r="E87" s="23">
        <v>26118.429925</v>
      </c>
      <c r="F87" s="23">
        <v>20685.8</v>
      </c>
      <c r="G87" s="23">
        <v>694298.45000000007</v>
      </c>
      <c r="H87" s="8">
        <v>555438.81000000006</v>
      </c>
      <c r="I87" s="9">
        <v>0</v>
      </c>
      <c r="J87" s="23">
        <v>13271</v>
      </c>
      <c r="K87" s="8">
        <v>10616.8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18569051.080000002</v>
      </c>
      <c r="D88" s="23">
        <v>14855240.860000001</v>
      </c>
      <c r="E88" s="23">
        <v>200691.15760000001</v>
      </c>
      <c r="F88" s="23">
        <v>158947.4</v>
      </c>
      <c r="G88" s="23">
        <v>18157707.159999996</v>
      </c>
      <c r="H88" s="8">
        <v>14526165.789999995</v>
      </c>
      <c r="I88" s="9">
        <v>0</v>
      </c>
      <c r="J88" s="23">
        <v>101972.95</v>
      </c>
      <c r="K88" s="8">
        <v>81578.36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54289500.160000004</v>
      </c>
      <c r="D89" s="24">
        <v>43431600</v>
      </c>
      <c r="E89" s="24">
        <v>586751.71907500003</v>
      </c>
      <c r="F89" s="24">
        <v>464707.41000000003</v>
      </c>
      <c r="G89" s="24">
        <v>21572087.670000002</v>
      </c>
      <c r="H89" s="11">
        <v>17257670.190000001</v>
      </c>
      <c r="I89" s="12">
        <v>0</v>
      </c>
      <c r="J89" s="24">
        <v>298133.71999999997</v>
      </c>
      <c r="K89" s="11">
        <v>238506.98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367267624.56000006</v>
      </c>
      <c r="D90" s="26">
        <v>293814099.70999998</v>
      </c>
      <c r="E90" s="27">
        <v>3969366.2500000014</v>
      </c>
      <c r="F90" s="27">
        <v>3143738.0999999992</v>
      </c>
      <c r="G90" s="27">
        <v>144431646.22999999</v>
      </c>
      <c r="H90" s="27">
        <v>115545322.61999997</v>
      </c>
      <c r="I90" s="28">
        <v>0</v>
      </c>
      <c r="J90" s="27">
        <v>2016869.9599999997</v>
      </c>
      <c r="K90" s="27">
        <v>1613495.9699999997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A6:K6"/>
    <mergeCell ref="A7:K7"/>
    <mergeCell ref="A9:D9"/>
    <mergeCell ref="A2:K2"/>
    <mergeCell ref="M2:N2"/>
    <mergeCell ref="A3:K3"/>
    <mergeCell ref="A4:K4"/>
    <mergeCell ref="A5:K5"/>
    <mergeCell ref="Q18:AD18"/>
    <mergeCell ref="A10:A11"/>
    <mergeCell ref="B10:B11"/>
    <mergeCell ref="C10:D10"/>
    <mergeCell ref="E10:F10"/>
    <mergeCell ref="G10:H10"/>
    <mergeCell ref="J10:K10"/>
    <mergeCell ref="I10:I11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6" sqref="A6:I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9" width="17.7109375" style="2" customWidth="1"/>
    <col min="10" max="10" width="5.7109375" style="31" customWidth="1"/>
    <col min="11" max="11" width="13" style="2" customWidth="1"/>
    <col min="12" max="12" width="12.85546875" style="2" bestFit="1" customWidth="1"/>
    <col min="13" max="16384" width="9.140625" style="2"/>
  </cols>
  <sheetData>
    <row r="1" spans="1:14" ht="1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88"/>
      <c r="K2" s="88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1"/>
      <c r="K3" s="1"/>
      <c r="L3" s="49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49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1"/>
      <c r="K5" s="1"/>
      <c r="L5" s="49"/>
      <c r="M5" s="3"/>
      <c r="N5" s="13"/>
    </row>
    <row r="6" spans="1:14" ht="15" customHeight="1" x14ac:dyDescent="0.25">
      <c r="A6" s="91" t="s">
        <v>120</v>
      </c>
      <c r="B6" s="9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4" ht="15" customHeight="1" x14ac:dyDescent="0.25">
      <c r="A7" s="100" t="s">
        <v>121</v>
      </c>
      <c r="B7" s="100"/>
      <c r="C7" s="100"/>
      <c r="D7" s="100"/>
      <c r="E7" s="100"/>
      <c r="F7" s="100"/>
      <c r="G7" s="100"/>
      <c r="H7" s="100"/>
      <c r="I7" s="100"/>
      <c r="J7" s="90"/>
      <c r="K7" s="90"/>
      <c r="L7" s="90"/>
      <c r="M7" s="90"/>
      <c r="N7" s="90"/>
    </row>
    <row r="8" spans="1:14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49"/>
      <c r="K8" s="49"/>
      <c r="L8" s="49"/>
    </row>
    <row r="9" spans="1:14" ht="15" customHeight="1" x14ac:dyDescent="0.25">
      <c r="A9" s="89" t="s">
        <v>95</v>
      </c>
      <c r="B9" s="89"/>
      <c r="C9" s="89"/>
      <c r="D9" s="89"/>
      <c r="E9" s="49"/>
      <c r="F9" s="49"/>
      <c r="G9" s="49"/>
      <c r="H9" s="18"/>
      <c r="I9" s="43" t="s">
        <v>91</v>
      </c>
      <c r="J9" s="49"/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19"/>
    </row>
    <row r="12" spans="1:14" ht="15" customHeight="1" x14ac:dyDescent="0.25">
      <c r="A12" s="7" t="s">
        <v>8</v>
      </c>
      <c r="B12" s="39">
        <v>0.76100000000000001</v>
      </c>
      <c r="C12" s="21">
        <v>2783213.0200000005</v>
      </c>
      <c r="D12" s="21">
        <v>2226570.4100000006</v>
      </c>
      <c r="E12" s="21">
        <v>27163.793787000002</v>
      </c>
      <c r="F12" s="21">
        <v>21513.72</v>
      </c>
      <c r="G12" s="21">
        <v>461933.45999999996</v>
      </c>
      <c r="H12" s="5">
        <v>369546.85</v>
      </c>
      <c r="I12" s="6">
        <v>0</v>
      </c>
      <c r="J12" s="15"/>
      <c r="K12" s="22"/>
      <c r="L12" s="4"/>
    </row>
    <row r="13" spans="1:14" ht="15" customHeight="1" x14ac:dyDescent="0.25">
      <c r="A13" s="7" t="s">
        <v>9</v>
      </c>
      <c r="B13" s="40">
        <v>0.28899999999999998</v>
      </c>
      <c r="C13" s="23">
        <v>1056962.6400000001</v>
      </c>
      <c r="D13" s="23">
        <v>845570.12000000011</v>
      </c>
      <c r="E13" s="23">
        <v>10315.816563</v>
      </c>
      <c r="F13" s="23">
        <v>8170.13</v>
      </c>
      <c r="G13" s="23">
        <v>167373.19</v>
      </c>
      <c r="H13" s="8">
        <v>133898.65</v>
      </c>
      <c r="I13" s="9">
        <v>0</v>
      </c>
      <c r="J13" s="15"/>
      <c r="K13" s="22"/>
      <c r="L13" s="4"/>
    </row>
    <row r="14" spans="1:14" ht="15" customHeight="1" x14ac:dyDescent="0.25">
      <c r="A14" s="7" t="s">
        <v>10</v>
      </c>
      <c r="B14" s="40">
        <v>0.40400000000000003</v>
      </c>
      <c r="C14" s="23">
        <v>1477553.3000000003</v>
      </c>
      <c r="D14" s="23">
        <v>1182042.6700000004</v>
      </c>
      <c r="E14" s="23">
        <v>14420.726268000002</v>
      </c>
      <c r="F14" s="23">
        <v>11421.21</v>
      </c>
      <c r="G14" s="23">
        <v>222565.7</v>
      </c>
      <c r="H14" s="8">
        <v>178052.66000000003</v>
      </c>
      <c r="I14" s="9">
        <v>0</v>
      </c>
      <c r="J14" s="15"/>
      <c r="K14" s="22"/>
      <c r="L14" s="4"/>
    </row>
    <row r="15" spans="1:14" ht="15" customHeight="1" x14ac:dyDescent="0.25">
      <c r="A15" s="7" t="s">
        <v>11</v>
      </c>
      <c r="B15" s="40">
        <v>0.498</v>
      </c>
      <c r="C15" s="23">
        <v>1821340.44</v>
      </c>
      <c r="D15" s="23">
        <v>1457072.3699999999</v>
      </c>
      <c r="E15" s="23">
        <v>17776.043766000003</v>
      </c>
      <c r="F15" s="23">
        <v>14078.63</v>
      </c>
      <c r="G15" s="23">
        <v>441732.96</v>
      </c>
      <c r="H15" s="8">
        <v>353386.48</v>
      </c>
      <c r="I15" s="9">
        <v>0</v>
      </c>
      <c r="J15" s="15"/>
      <c r="K15" s="22"/>
      <c r="L15" s="4"/>
    </row>
    <row r="16" spans="1:14" ht="15" customHeight="1" x14ac:dyDescent="0.25">
      <c r="A16" s="7" t="s">
        <v>12</v>
      </c>
      <c r="B16" s="40">
        <v>0.46700000000000003</v>
      </c>
      <c r="C16" s="23">
        <v>1707963.8300000003</v>
      </c>
      <c r="D16" s="23">
        <v>1366371.0600000003</v>
      </c>
      <c r="E16" s="23">
        <v>16669.502889000003</v>
      </c>
      <c r="F16" s="23">
        <v>13202.25</v>
      </c>
      <c r="G16" s="23">
        <v>407704.18000000005</v>
      </c>
      <c r="H16" s="8">
        <v>326163.44000000006</v>
      </c>
      <c r="I16" s="9">
        <v>0</v>
      </c>
      <c r="J16" s="15"/>
      <c r="K16" s="22"/>
      <c r="L16" s="4"/>
    </row>
    <row r="17" spans="1:28" ht="15" customHeight="1" x14ac:dyDescent="0.25">
      <c r="A17" s="7" t="s">
        <v>13</v>
      </c>
      <c r="B17" s="40">
        <v>0.22600000000000001</v>
      </c>
      <c r="C17" s="23">
        <v>826552.07000000007</v>
      </c>
      <c r="D17" s="23">
        <v>661241.64000000013</v>
      </c>
      <c r="E17" s="23">
        <v>8067.0399420000003</v>
      </c>
      <c r="F17" s="23">
        <v>6389.0999999999995</v>
      </c>
      <c r="G17" s="23">
        <v>115669.79999999999</v>
      </c>
      <c r="H17" s="8">
        <v>92535.939999999988</v>
      </c>
      <c r="I17" s="9">
        <v>0</v>
      </c>
      <c r="J17" s="15"/>
      <c r="K17" s="22"/>
      <c r="L17" s="4"/>
    </row>
    <row r="18" spans="1:28" ht="15" customHeight="1" x14ac:dyDescent="0.25">
      <c r="A18" s="7" t="s">
        <v>14</v>
      </c>
      <c r="B18" s="40">
        <v>3.1480000000000001</v>
      </c>
      <c r="C18" s="23">
        <v>11513212.26</v>
      </c>
      <c r="D18" s="23">
        <v>9210569.8000000007</v>
      </c>
      <c r="E18" s="23">
        <v>112367.44131600001</v>
      </c>
      <c r="F18" s="23">
        <v>88995.01</v>
      </c>
      <c r="G18" s="23">
        <v>550085</v>
      </c>
      <c r="H18" s="8">
        <v>440068.1</v>
      </c>
      <c r="I18" s="9">
        <v>0</v>
      </c>
      <c r="J18" s="15"/>
      <c r="K18" s="22"/>
      <c r="L18" s="4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5" customHeight="1" x14ac:dyDescent="0.25">
      <c r="A19" s="7" t="s">
        <v>15</v>
      </c>
      <c r="B19" s="40">
        <v>0.185</v>
      </c>
      <c r="C19" s="23">
        <v>676602.37</v>
      </c>
      <c r="D19" s="23">
        <v>541281.89</v>
      </c>
      <c r="E19" s="23">
        <v>6603.5503950000002</v>
      </c>
      <c r="F19" s="23">
        <v>5230.01</v>
      </c>
      <c r="G19" s="23">
        <v>197078.84</v>
      </c>
      <c r="H19" s="8">
        <v>157663.15</v>
      </c>
      <c r="I19" s="9">
        <v>0</v>
      </c>
      <c r="J19" s="15"/>
      <c r="K19" s="22"/>
      <c r="L19" s="4"/>
    </row>
    <row r="20" spans="1:28" ht="15" customHeight="1" x14ac:dyDescent="0.25">
      <c r="A20" s="7" t="s">
        <v>16</v>
      </c>
      <c r="B20" s="40">
        <v>2.9220000000000002</v>
      </c>
      <c r="C20" s="23">
        <v>10686660.18</v>
      </c>
      <c r="D20" s="23">
        <v>8549328.1600000001</v>
      </c>
      <c r="E20" s="23">
        <v>104300.40137400002</v>
      </c>
      <c r="F20" s="23">
        <v>82605.920000000013</v>
      </c>
      <c r="G20" s="23">
        <v>2118737.37</v>
      </c>
      <c r="H20" s="8">
        <v>1694989.96</v>
      </c>
      <c r="I20" s="9">
        <v>0</v>
      </c>
      <c r="J20" s="15"/>
      <c r="K20" s="22"/>
      <c r="L20" s="4"/>
    </row>
    <row r="21" spans="1:28" ht="15" customHeight="1" x14ac:dyDescent="0.25">
      <c r="A21" s="7" t="s">
        <v>17</v>
      </c>
      <c r="B21" s="40">
        <v>0.35399999999999998</v>
      </c>
      <c r="C21" s="23">
        <v>1294687.7800000003</v>
      </c>
      <c r="D21" s="23">
        <v>1035750.1900000003</v>
      </c>
      <c r="E21" s="23">
        <v>12635.982918</v>
      </c>
      <c r="F21" s="23">
        <v>10007.69</v>
      </c>
      <c r="G21" s="23">
        <v>169504.03999999998</v>
      </c>
      <c r="H21" s="8">
        <v>135603.32999999999</v>
      </c>
      <c r="I21" s="9">
        <v>0</v>
      </c>
      <c r="J21" s="15"/>
      <c r="K21" s="22"/>
      <c r="L21" s="4"/>
    </row>
    <row r="22" spans="1:28" ht="15" customHeight="1" x14ac:dyDescent="0.25">
      <c r="A22" s="7" t="s">
        <v>18</v>
      </c>
      <c r="B22" s="40">
        <v>0.60699999999999998</v>
      </c>
      <c r="C22" s="23">
        <v>2219987.2400000002</v>
      </c>
      <c r="D22" s="23">
        <v>1775989.7900000003</v>
      </c>
      <c r="E22" s="23">
        <v>21666.784269</v>
      </c>
      <c r="F22" s="23">
        <v>17160.09</v>
      </c>
      <c r="G22" s="23">
        <v>825218.80999999994</v>
      </c>
      <c r="H22" s="8">
        <v>660175.12999999989</v>
      </c>
      <c r="I22" s="9">
        <v>0</v>
      </c>
      <c r="J22" s="15"/>
      <c r="K22" s="22"/>
      <c r="L22" s="4"/>
    </row>
    <row r="23" spans="1:28" ht="15" customHeight="1" x14ac:dyDescent="0.25">
      <c r="A23" s="7" t="s">
        <v>19</v>
      </c>
      <c r="B23" s="40">
        <v>1.0289999999999999</v>
      </c>
      <c r="C23" s="23">
        <v>3763372.0999999996</v>
      </c>
      <c r="D23" s="23">
        <v>3010697.6599999997</v>
      </c>
      <c r="E23" s="23">
        <v>36730.018143000001</v>
      </c>
      <c r="F23" s="23">
        <v>29090.18</v>
      </c>
      <c r="G23" s="23">
        <v>1023025.5200000001</v>
      </c>
      <c r="H23" s="8">
        <v>818420.49000000022</v>
      </c>
      <c r="I23" s="9">
        <v>0</v>
      </c>
      <c r="J23" s="15"/>
      <c r="K23" s="22"/>
      <c r="L23" s="4"/>
    </row>
    <row r="24" spans="1:28" ht="15" customHeight="1" x14ac:dyDescent="0.25">
      <c r="A24" s="7" t="s">
        <v>20</v>
      </c>
      <c r="B24" s="40">
        <v>0.39500000000000002</v>
      </c>
      <c r="C24" s="23">
        <v>1444637.5</v>
      </c>
      <c r="D24" s="23">
        <v>1155710.02</v>
      </c>
      <c r="E24" s="23">
        <v>14099.472465000003</v>
      </c>
      <c r="F24" s="23">
        <v>11166.78</v>
      </c>
      <c r="G24" s="23">
        <v>210775.08999999997</v>
      </c>
      <c r="H24" s="8">
        <v>168620.13999999996</v>
      </c>
      <c r="I24" s="9">
        <v>0</v>
      </c>
      <c r="J24" s="15"/>
      <c r="K24" s="22"/>
      <c r="L24" s="4"/>
    </row>
    <row r="25" spans="1:28" ht="15" customHeight="1" x14ac:dyDescent="0.25">
      <c r="A25" s="7" t="s">
        <v>21</v>
      </c>
      <c r="B25" s="40">
        <v>0.17599999999999999</v>
      </c>
      <c r="C25" s="23">
        <v>643686.56999999983</v>
      </c>
      <c r="D25" s="23">
        <v>514949.25999999983</v>
      </c>
      <c r="E25" s="23">
        <v>6282.2965919999997</v>
      </c>
      <c r="F25" s="23">
        <v>4975.59</v>
      </c>
      <c r="G25" s="23">
        <v>494564.62</v>
      </c>
      <c r="H25" s="8">
        <v>395651.79000000004</v>
      </c>
      <c r="I25" s="9">
        <v>0</v>
      </c>
      <c r="J25" s="15"/>
      <c r="K25" s="22"/>
      <c r="L25" s="4"/>
    </row>
    <row r="26" spans="1:28" ht="15" customHeight="1" x14ac:dyDescent="0.25">
      <c r="A26" s="7" t="s">
        <v>22</v>
      </c>
      <c r="B26" s="40">
        <v>0.42099999999999999</v>
      </c>
      <c r="C26" s="23">
        <v>1539727.56</v>
      </c>
      <c r="D26" s="23">
        <v>1231782.07</v>
      </c>
      <c r="E26" s="23">
        <v>15027.539007000001</v>
      </c>
      <c r="F26" s="23">
        <v>11901.81</v>
      </c>
      <c r="G26" s="23">
        <v>204608.38</v>
      </c>
      <c r="H26" s="8">
        <v>163686.78</v>
      </c>
      <c r="I26" s="9">
        <v>0</v>
      </c>
      <c r="J26" s="15"/>
      <c r="K26" s="22"/>
      <c r="L26" s="4"/>
    </row>
    <row r="27" spans="1:28" ht="15" customHeight="1" x14ac:dyDescent="0.25">
      <c r="A27" s="7" t="s">
        <v>23</v>
      </c>
      <c r="B27" s="40">
        <v>3.1120000000000001</v>
      </c>
      <c r="C27" s="23">
        <v>11381549.130000001</v>
      </c>
      <c r="D27" s="23">
        <v>9105239.3100000005</v>
      </c>
      <c r="E27" s="23">
        <v>111082.42610400001</v>
      </c>
      <c r="F27" s="23">
        <v>87977.279999999999</v>
      </c>
      <c r="G27" s="23">
        <v>4169108.4000000004</v>
      </c>
      <c r="H27" s="8">
        <v>3335286.8300000005</v>
      </c>
      <c r="I27" s="9">
        <v>0</v>
      </c>
      <c r="J27" s="15"/>
      <c r="K27" s="22"/>
      <c r="L27" s="4"/>
    </row>
    <row r="28" spans="1:28" ht="15" customHeight="1" x14ac:dyDescent="0.25">
      <c r="A28" s="7" t="s">
        <v>24</v>
      </c>
      <c r="B28" s="40">
        <v>7.2990000000000004</v>
      </c>
      <c r="C28" s="23">
        <v>26694706.620000005</v>
      </c>
      <c r="D28" s="23">
        <v>21355765.320000008</v>
      </c>
      <c r="E28" s="23">
        <v>260536.834233</v>
      </c>
      <c r="F28" s="23">
        <v>206345.18</v>
      </c>
      <c r="G28" s="23">
        <v>6137158.1600000001</v>
      </c>
      <c r="H28" s="8">
        <v>4909726.6100000003</v>
      </c>
      <c r="I28" s="9">
        <v>0</v>
      </c>
      <c r="J28" s="15"/>
      <c r="K28" s="22"/>
      <c r="L28" s="4"/>
    </row>
    <row r="29" spans="1:28" ht="15" customHeight="1" x14ac:dyDescent="0.25">
      <c r="A29" s="7" t="s">
        <v>25</v>
      </c>
      <c r="B29" s="40">
        <v>0.89900000000000002</v>
      </c>
      <c r="C29" s="23">
        <v>3287921.82</v>
      </c>
      <c r="D29" s="23">
        <v>2630337.46</v>
      </c>
      <c r="E29" s="23">
        <v>32089.685433000002</v>
      </c>
      <c r="F29" s="23">
        <v>25415.040000000001</v>
      </c>
      <c r="G29" s="23">
        <v>1077668.3999999999</v>
      </c>
      <c r="H29" s="8">
        <v>862134.78999999992</v>
      </c>
      <c r="I29" s="9">
        <v>0</v>
      </c>
      <c r="J29" s="15"/>
      <c r="K29" s="22"/>
      <c r="L29" s="4"/>
    </row>
    <row r="30" spans="1:28" ht="15" customHeight="1" x14ac:dyDescent="0.25">
      <c r="A30" s="7" t="s">
        <v>26</v>
      </c>
      <c r="B30" s="40">
        <v>2.2320000000000002</v>
      </c>
      <c r="C30" s="23">
        <v>8163116.2200000007</v>
      </c>
      <c r="D30" s="23">
        <v>6530492.9700000007</v>
      </c>
      <c r="E30" s="23">
        <v>79670.943144000019</v>
      </c>
      <c r="F30" s="23">
        <v>63099.38</v>
      </c>
      <c r="G30" s="23">
        <v>3203137.9699999997</v>
      </c>
      <c r="H30" s="8">
        <v>2562510.4699999997</v>
      </c>
      <c r="I30" s="9">
        <v>0</v>
      </c>
      <c r="J30" s="15"/>
      <c r="K30" s="22"/>
      <c r="L30" s="4"/>
    </row>
    <row r="31" spans="1:28" ht="15" customHeight="1" x14ac:dyDescent="0.25">
      <c r="A31" s="7" t="s">
        <v>27</v>
      </c>
      <c r="B31" s="40">
        <v>0.79400000000000004</v>
      </c>
      <c r="C31" s="23">
        <v>2903904.24</v>
      </c>
      <c r="D31" s="23">
        <v>2323123.4000000004</v>
      </c>
      <c r="E31" s="23">
        <v>28341.724398000006</v>
      </c>
      <c r="F31" s="23">
        <v>22446.639999999999</v>
      </c>
      <c r="G31" s="23">
        <v>316153.71999999997</v>
      </c>
      <c r="H31" s="8">
        <v>252923.07999999996</v>
      </c>
      <c r="I31" s="9">
        <v>0</v>
      </c>
      <c r="J31" s="15"/>
      <c r="K31" s="22"/>
      <c r="L31" s="4"/>
    </row>
    <row r="32" spans="1:28" ht="15" customHeight="1" x14ac:dyDescent="0.25">
      <c r="A32" s="7" t="s">
        <v>28</v>
      </c>
      <c r="B32" s="41">
        <v>0.46</v>
      </c>
      <c r="C32" s="23">
        <v>1682362.6800000002</v>
      </c>
      <c r="D32" s="23">
        <v>1345890.1500000001</v>
      </c>
      <c r="E32" s="23">
        <v>16419.63882</v>
      </c>
      <c r="F32" s="23">
        <v>13004.35</v>
      </c>
      <c r="G32" s="23">
        <v>226433.82</v>
      </c>
      <c r="H32" s="8">
        <v>181147.15000000002</v>
      </c>
      <c r="I32" s="9">
        <v>0</v>
      </c>
      <c r="J32" s="15"/>
      <c r="K32" s="22"/>
      <c r="L32" s="4"/>
    </row>
    <row r="33" spans="1:12" ht="15" customHeight="1" x14ac:dyDescent="0.25">
      <c r="A33" s="7" t="s">
        <v>29</v>
      </c>
      <c r="B33" s="40">
        <v>0.182</v>
      </c>
      <c r="C33" s="23">
        <v>665630.46000000008</v>
      </c>
      <c r="D33" s="23">
        <v>532504.35000000009</v>
      </c>
      <c r="E33" s="23">
        <v>6496.4657940000006</v>
      </c>
      <c r="F33" s="23">
        <v>5145.2</v>
      </c>
      <c r="G33" s="23">
        <v>57902.95</v>
      </c>
      <c r="H33" s="8">
        <v>46322.45</v>
      </c>
      <c r="I33" s="9">
        <v>0</v>
      </c>
      <c r="J33" s="15"/>
      <c r="K33" s="22"/>
      <c r="L33" s="4"/>
    </row>
    <row r="34" spans="1:12" ht="15" customHeight="1" x14ac:dyDescent="0.25">
      <c r="A34" s="7" t="s">
        <v>30</v>
      </c>
      <c r="B34" s="40">
        <v>1.268</v>
      </c>
      <c r="C34" s="23">
        <v>4637469.22</v>
      </c>
      <c r="D34" s="23">
        <v>3709975.3699999996</v>
      </c>
      <c r="E34" s="23">
        <v>45261.091356000004</v>
      </c>
      <c r="F34" s="23">
        <v>35846.78</v>
      </c>
      <c r="G34" s="23">
        <v>835741.89</v>
      </c>
      <c r="H34" s="8">
        <v>668593.60000000009</v>
      </c>
      <c r="I34" s="9">
        <v>0</v>
      </c>
      <c r="J34" s="15"/>
      <c r="K34" s="22"/>
      <c r="L34" s="4"/>
    </row>
    <row r="35" spans="1:12" ht="15" customHeight="1" x14ac:dyDescent="0.25">
      <c r="A35" s="7" t="s">
        <v>31</v>
      </c>
      <c r="B35" s="41">
        <v>0.27</v>
      </c>
      <c r="C35" s="23">
        <v>987473.71999999986</v>
      </c>
      <c r="D35" s="23">
        <v>789978.98999999987</v>
      </c>
      <c r="E35" s="23">
        <v>9637.6140900000009</v>
      </c>
      <c r="F35" s="23">
        <v>7632.99</v>
      </c>
      <c r="G35" s="23">
        <v>185784.53000000003</v>
      </c>
      <c r="H35" s="8">
        <v>148627.73000000004</v>
      </c>
      <c r="I35" s="9">
        <v>0</v>
      </c>
      <c r="J35" s="15"/>
      <c r="K35" s="22"/>
      <c r="L35" s="4"/>
    </row>
    <row r="36" spans="1:12" ht="15" customHeight="1" x14ac:dyDescent="0.25">
      <c r="A36" s="7" t="s">
        <v>32</v>
      </c>
      <c r="B36" s="40">
        <v>0.69399999999999995</v>
      </c>
      <c r="C36" s="23">
        <v>2538173.23</v>
      </c>
      <c r="D36" s="23">
        <v>2030538.59</v>
      </c>
      <c r="E36" s="23">
        <v>24772.237697999997</v>
      </c>
      <c r="F36" s="23">
        <v>19619.61</v>
      </c>
      <c r="G36" s="23">
        <v>299882.64</v>
      </c>
      <c r="H36" s="8">
        <v>239906.21000000002</v>
      </c>
      <c r="I36" s="9">
        <v>0</v>
      </c>
      <c r="J36" s="15"/>
      <c r="K36" s="22"/>
      <c r="L36" s="4"/>
    </row>
    <row r="37" spans="1:12" ht="15" customHeight="1" x14ac:dyDescent="0.25">
      <c r="A37" s="7" t="s">
        <v>33</v>
      </c>
      <c r="B37" s="40">
        <v>0.28599999999999998</v>
      </c>
      <c r="C37" s="23">
        <v>1045990.73</v>
      </c>
      <c r="D37" s="23">
        <v>836792.59</v>
      </c>
      <c r="E37" s="23">
        <v>10208.731962</v>
      </c>
      <c r="F37" s="23">
        <v>8085.32</v>
      </c>
      <c r="G37" s="23">
        <v>282210.62</v>
      </c>
      <c r="H37" s="8">
        <v>225768.58</v>
      </c>
      <c r="I37" s="9">
        <v>0</v>
      </c>
      <c r="J37" s="15"/>
      <c r="K37" s="22"/>
      <c r="L37" s="4"/>
    </row>
    <row r="38" spans="1:12" ht="15" customHeight="1" x14ac:dyDescent="0.25">
      <c r="A38" s="7" t="s">
        <v>1</v>
      </c>
      <c r="B38" s="40">
        <v>0.438</v>
      </c>
      <c r="C38" s="23">
        <v>1601901.8099999998</v>
      </c>
      <c r="D38" s="23">
        <v>1281521.4799999997</v>
      </c>
      <c r="E38" s="23">
        <v>15634.351746000002</v>
      </c>
      <c r="F38" s="23">
        <v>12382.409999999998</v>
      </c>
      <c r="G38" s="23">
        <v>287006.83999999997</v>
      </c>
      <c r="H38" s="8">
        <v>229605.56999999995</v>
      </c>
      <c r="I38" s="9">
        <v>0</v>
      </c>
      <c r="J38" s="15"/>
      <c r="K38" s="22"/>
      <c r="L38" s="4"/>
    </row>
    <row r="39" spans="1:12" ht="15" customHeight="1" x14ac:dyDescent="0.25">
      <c r="A39" s="7" t="s">
        <v>34</v>
      </c>
      <c r="B39" s="40">
        <v>0.35899999999999999</v>
      </c>
      <c r="C39" s="23">
        <v>1312974.33</v>
      </c>
      <c r="D39" s="23">
        <v>1050379.47</v>
      </c>
      <c r="E39" s="23">
        <v>12814.457253</v>
      </c>
      <c r="F39" s="23">
        <v>10149.049999999999</v>
      </c>
      <c r="G39" s="23">
        <v>644551.71</v>
      </c>
      <c r="H39" s="8">
        <v>515641.47</v>
      </c>
      <c r="I39" s="9">
        <v>0</v>
      </c>
      <c r="J39" s="15"/>
      <c r="K39" s="22"/>
      <c r="L39" s="4"/>
    </row>
    <row r="40" spans="1:12" ht="15" customHeight="1" x14ac:dyDescent="0.25">
      <c r="A40" s="7" t="s">
        <v>35</v>
      </c>
      <c r="B40" s="40">
        <v>0.81200000000000006</v>
      </c>
      <c r="C40" s="23">
        <v>2969735.8400000003</v>
      </c>
      <c r="D40" s="23">
        <v>2375788.6400000006</v>
      </c>
      <c r="E40" s="23">
        <v>28984.232004000005</v>
      </c>
      <c r="F40" s="23">
        <v>22955.520000000004</v>
      </c>
      <c r="G40" s="23">
        <v>4144332.6800000006</v>
      </c>
      <c r="H40" s="8">
        <v>3315466.2500000009</v>
      </c>
      <c r="I40" s="9">
        <v>0</v>
      </c>
      <c r="J40" s="15"/>
      <c r="K40" s="22"/>
      <c r="L40" s="4"/>
    </row>
    <row r="41" spans="1:12" ht="15" customHeight="1" x14ac:dyDescent="0.25">
      <c r="A41" s="7" t="s">
        <v>36</v>
      </c>
      <c r="B41" s="40">
        <v>0.372</v>
      </c>
      <c r="C41" s="23">
        <v>1360519.3899999997</v>
      </c>
      <c r="D41" s="23">
        <v>1088415.5399999996</v>
      </c>
      <c r="E41" s="23">
        <v>13278.490524000001</v>
      </c>
      <c r="F41" s="23">
        <v>10516.56</v>
      </c>
      <c r="G41" s="23">
        <v>593242.59</v>
      </c>
      <c r="H41" s="8">
        <v>474594.14999999997</v>
      </c>
      <c r="I41" s="9">
        <v>0</v>
      </c>
      <c r="J41" s="15"/>
      <c r="K41" s="22"/>
      <c r="L41" s="4"/>
    </row>
    <row r="42" spans="1:12" ht="15" customHeight="1" x14ac:dyDescent="0.25">
      <c r="A42" s="7" t="s">
        <v>37</v>
      </c>
      <c r="B42" s="40">
        <v>0.23100000000000001</v>
      </c>
      <c r="C42" s="23">
        <v>844838.66</v>
      </c>
      <c r="D42" s="23">
        <v>675870.93</v>
      </c>
      <c r="E42" s="23">
        <v>8245.5142770000002</v>
      </c>
      <c r="F42" s="23">
        <v>6530.45</v>
      </c>
      <c r="G42" s="23">
        <v>304533.05</v>
      </c>
      <c r="H42" s="8">
        <v>243626.53999999998</v>
      </c>
      <c r="I42" s="9">
        <v>0</v>
      </c>
      <c r="J42" s="15"/>
      <c r="K42" s="22"/>
      <c r="L42" s="4"/>
    </row>
    <row r="43" spans="1:12" ht="15" customHeight="1" x14ac:dyDescent="0.25">
      <c r="A43" s="7" t="s">
        <v>38</v>
      </c>
      <c r="B43" s="40">
        <v>0.24299999999999999</v>
      </c>
      <c r="C43" s="23">
        <v>888726.37</v>
      </c>
      <c r="D43" s="23">
        <v>710981.11</v>
      </c>
      <c r="E43" s="23">
        <v>8673.8526810000003</v>
      </c>
      <c r="F43" s="23">
        <v>6869.6900000000005</v>
      </c>
      <c r="G43" s="23">
        <v>149108.92000000001</v>
      </c>
      <c r="H43" s="8">
        <v>119287.23000000001</v>
      </c>
      <c r="I43" s="9">
        <v>0</v>
      </c>
      <c r="J43" s="15"/>
      <c r="K43" s="22"/>
      <c r="L43" s="4"/>
    </row>
    <row r="44" spans="1:12" ht="15" customHeight="1" x14ac:dyDescent="0.25">
      <c r="A44" s="7" t="s">
        <v>39</v>
      </c>
      <c r="B44" s="40">
        <v>0.315</v>
      </c>
      <c r="C44" s="23">
        <v>1152052.7099999997</v>
      </c>
      <c r="D44" s="23">
        <v>921642.1799999997</v>
      </c>
      <c r="E44" s="23">
        <v>11243.883105000001</v>
      </c>
      <c r="F44" s="23">
        <v>8905.15</v>
      </c>
      <c r="G44" s="23">
        <v>452151.29000000004</v>
      </c>
      <c r="H44" s="8">
        <v>361721.10000000003</v>
      </c>
      <c r="I44" s="9">
        <v>0</v>
      </c>
      <c r="J44" s="15"/>
      <c r="K44" s="22"/>
      <c r="L44" s="4"/>
    </row>
    <row r="45" spans="1:12" ht="15" customHeight="1" x14ac:dyDescent="0.25">
      <c r="A45" s="7" t="s">
        <v>40</v>
      </c>
      <c r="B45" s="40">
        <v>0.29899999999999999</v>
      </c>
      <c r="C45" s="23">
        <v>1093535.7</v>
      </c>
      <c r="D45" s="23">
        <v>874828.55999999994</v>
      </c>
      <c r="E45" s="23">
        <v>10672.765233</v>
      </c>
      <c r="F45" s="23">
        <v>8452.83</v>
      </c>
      <c r="G45" s="23">
        <v>315184.77</v>
      </c>
      <c r="H45" s="8">
        <v>252147.91000000003</v>
      </c>
      <c r="I45" s="9">
        <v>0</v>
      </c>
      <c r="J45" s="15"/>
      <c r="K45" s="22"/>
      <c r="L45" s="4"/>
    </row>
    <row r="46" spans="1:12" ht="15" customHeight="1" x14ac:dyDescent="0.25">
      <c r="A46" s="7" t="s">
        <v>41</v>
      </c>
      <c r="B46" s="40">
        <v>0.31900000000000001</v>
      </c>
      <c r="C46" s="23">
        <v>1166681.8900000001</v>
      </c>
      <c r="D46" s="23">
        <v>933345.50000000012</v>
      </c>
      <c r="E46" s="23">
        <v>11386.662573000001</v>
      </c>
      <c r="F46" s="23">
        <v>9018.24</v>
      </c>
      <c r="G46" s="23">
        <v>212030.85000000003</v>
      </c>
      <c r="H46" s="8">
        <v>169624.78000000003</v>
      </c>
      <c r="I46" s="9">
        <v>0</v>
      </c>
      <c r="J46" s="15"/>
      <c r="K46" s="22"/>
      <c r="L46" s="4"/>
    </row>
    <row r="47" spans="1:12" ht="15" customHeight="1" x14ac:dyDescent="0.25">
      <c r="A47" s="7" t="s">
        <v>42</v>
      </c>
      <c r="B47" s="40">
        <v>2.4550000000000001</v>
      </c>
      <c r="C47" s="23">
        <v>8978696.3599999994</v>
      </c>
      <c r="D47" s="23">
        <v>7182957.1299999999</v>
      </c>
      <c r="E47" s="23">
        <v>87630.898485000012</v>
      </c>
      <c r="F47" s="23">
        <v>69403.680000000008</v>
      </c>
      <c r="G47" s="23">
        <v>512686.53999999992</v>
      </c>
      <c r="H47" s="8">
        <v>410149.31999999995</v>
      </c>
      <c r="I47" s="9">
        <v>0</v>
      </c>
      <c r="J47" s="15"/>
      <c r="K47" s="22"/>
      <c r="L47" s="4"/>
    </row>
    <row r="48" spans="1:12" ht="15" customHeight="1" x14ac:dyDescent="0.25">
      <c r="A48" s="7" t="s">
        <v>43</v>
      </c>
      <c r="B48" s="40">
        <v>0.34799999999999998</v>
      </c>
      <c r="C48" s="23">
        <v>1272743.9400000002</v>
      </c>
      <c r="D48" s="23">
        <v>1018195.1400000001</v>
      </c>
      <c r="E48" s="23">
        <v>12421.813715999999</v>
      </c>
      <c r="F48" s="23">
        <v>9838.08</v>
      </c>
      <c r="G48" s="23">
        <v>255207.50999999998</v>
      </c>
      <c r="H48" s="8">
        <v>204166.07999999996</v>
      </c>
      <c r="I48" s="9">
        <v>0</v>
      </c>
      <c r="J48" s="15"/>
      <c r="K48" s="22"/>
      <c r="L48" s="4"/>
    </row>
    <row r="49" spans="1:12" ht="15" customHeight="1" x14ac:dyDescent="0.25">
      <c r="A49" s="7" t="s">
        <v>44</v>
      </c>
      <c r="B49" s="40">
        <v>0.496</v>
      </c>
      <c r="C49" s="23">
        <v>1814025.81</v>
      </c>
      <c r="D49" s="23">
        <v>1451220.6500000001</v>
      </c>
      <c r="E49" s="23">
        <v>17704.654032000002</v>
      </c>
      <c r="F49" s="23">
        <v>14022.09</v>
      </c>
      <c r="G49" s="23">
        <v>531090.22</v>
      </c>
      <c r="H49" s="8">
        <v>424872.27999999991</v>
      </c>
      <c r="I49" s="9">
        <v>0</v>
      </c>
      <c r="J49" s="15"/>
      <c r="K49" s="22"/>
      <c r="L49" s="4"/>
    </row>
    <row r="50" spans="1:12" ht="15" customHeight="1" x14ac:dyDescent="0.25">
      <c r="A50" s="7" t="s">
        <v>2</v>
      </c>
      <c r="B50" s="40">
        <v>0.871</v>
      </c>
      <c r="C50" s="23">
        <v>3185517.1399999997</v>
      </c>
      <c r="D50" s="23">
        <v>2548413.7099999995</v>
      </c>
      <c r="E50" s="23">
        <v>31090.229157000005</v>
      </c>
      <c r="F50" s="23">
        <v>24623.46</v>
      </c>
      <c r="G50" s="23">
        <v>610169.34000000008</v>
      </c>
      <c r="H50" s="8">
        <v>488135.55000000005</v>
      </c>
      <c r="I50" s="9">
        <v>0</v>
      </c>
      <c r="J50" s="15"/>
      <c r="K50" s="22"/>
      <c r="L50" s="4"/>
    </row>
    <row r="51" spans="1:12" ht="15" customHeight="1" x14ac:dyDescent="0.25">
      <c r="A51" s="7" t="s">
        <v>45</v>
      </c>
      <c r="B51" s="41">
        <v>0.21</v>
      </c>
      <c r="C51" s="23">
        <v>768035.12</v>
      </c>
      <c r="D51" s="23">
        <v>614428.1</v>
      </c>
      <c r="E51" s="23">
        <v>7495.9220699999996</v>
      </c>
      <c r="F51" s="23">
        <v>5936.7699999999995</v>
      </c>
      <c r="G51" s="23">
        <v>128636.69</v>
      </c>
      <c r="H51" s="8">
        <v>102909.43</v>
      </c>
      <c r="I51" s="9">
        <v>0</v>
      </c>
      <c r="J51" s="15"/>
      <c r="K51" s="22"/>
      <c r="L51" s="4"/>
    </row>
    <row r="52" spans="1:12" ht="15" customHeight="1" x14ac:dyDescent="0.25">
      <c r="A52" s="7" t="s">
        <v>46</v>
      </c>
      <c r="B52" s="40">
        <v>0.36199999999999999</v>
      </c>
      <c r="C52" s="23">
        <v>1323946.2500000002</v>
      </c>
      <c r="D52" s="23">
        <v>1059157.0000000002</v>
      </c>
      <c r="E52" s="23">
        <v>12921.541854000001</v>
      </c>
      <c r="F52" s="23">
        <v>10233.859999999999</v>
      </c>
      <c r="G52" s="23">
        <v>337354.59000000008</v>
      </c>
      <c r="H52" s="8">
        <v>269883.76000000007</v>
      </c>
      <c r="I52" s="9">
        <v>0</v>
      </c>
      <c r="J52" s="15"/>
      <c r="K52" s="22"/>
      <c r="L52" s="4"/>
    </row>
    <row r="53" spans="1:12" ht="15" customHeight="1" x14ac:dyDescent="0.25">
      <c r="A53" s="7" t="s">
        <v>47</v>
      </c>
      <c r="B53" s="40">
        <v>0.373</v>
      </c>
      <c r="C53" s="23">
        <v>1364176.66</v>
      </c>
      <c r="D53" s="23">
        <v>1091341.29</v>
      </c>
      <c r="E53" s="23">
        <v>13314.185391000001</v>
      </c>
      <c r="F53" s="23">
        <v>10544.84</v>
      </c>
      <c r="G53" s="23">
        <v>154191.93999999997</v>
      </c>
      <c r="H53" s="8">
        <v>123353.62999999998</v>
      </c>
      <c r="I53" s="9">
        <v>0</v>
      </c>
      <c r="J53" s="15"/>
      <c r="K53" s="22"/>
      <c r="L53" s="4"/>
    </row>
    <row r="54" spans="1:12" ht="15" customHeight="1" x14ac:dyDescent="0.25">
      <c r="A54" s="7" t="s">
        <v>48</v>
      </c>
      <c r="B54" s="40">
        <v>4.9790000000000001</v>
      </c>
      <c r="C54" s="23">
        <v>18209747.140000001</v>
      </c>
      <c r="D54" s="23">
        <v>14567797.720000001</v>
      </c>
      <c r="E54" s="23">
        <v>177724.74279300001</v>
      </c>
      <c r="F54" s="23">
        <v>140758.01</v>
      </c>
      <c r="G54" s="23">
        <v>3910249.61</v>
      </c>
      <c r="H54" s="8">
        <v>3128199.7699999996</v>
      </c>
      <c r="I54" s="9">
        <v>0</v>
      </c>
      <c r="J54" s="15"/>
      <c r="K54" s="22"/>
      <c r="L54" s="4"/>
    </row>
    <row r="55" spans="1:12" ht="15" customHeight="1" x14ac:dyDescent="0.25">
      <c r="A55" s="7" t="s">
        <v>49</v>
      </c>
      <c r="B55" s="40">
        <v>0.27600000000000002</v>
      </c>
      <c r="C55" s="23">
        <v>1009417.5800000001</v>
      </c>
      <c r="D55" s="23">
        <v>807534.08000000007</v>
      </c>
      <c r="E55" s="23">
        <v>9851.7832920000019</v>
      </c>
      <c r="F55" s="23">
        <v>7802.62</v>
      </c>
      <c r="G55" s="23">
        <v>274244.70999999996</v>
      </c>
      <c r="H55" s="8">
        <v>219395.85999999996</v>
      </c>
      <c r="I55" s="9">
        <v>0</v>
      </c>
      <c r="J55" s="15"/>
      <c r="K55" s="22"/>
      <c r="L55" s="4"/>
    </row>
    <row r="56" spans="1:12" ht="15" customHeight="1" x14ac:dyDescent="0.25">
      <c r="A56" s="7" t="s">
        <v>50</v>
      </c>
      <c r="B56" s="40">
        <v>0.65800000000000003</v>
      </c>
      <c r="C56" s="23">
        <v>2406510.06</v>
      </c>
      <c r="D56" s="23">
        <v>1925208.07</v>
      </c>
      <c r="E56" s="23">
        <v>23487.222486000002</v>
      </c>
      <c r="F56" s="23">
        <v>18601.88</v>
      </c>
      <c r="G56" s="23">
        <v>754240.70000000007</v>
      </c>
      <c r="H56" s="8">
        <v>603392.66</v>
      </c>
      <c r="I56" s="9">
        <v>0</v>
      </c>
      <c r="J56" s="15"/>
      <c r="K56" s="22"/>
      <c r="L56" s="4"/>
    </row>
    <row r="57" spans="1:12" ht="15" customHeight="1" x14ac:dyDescent="0.25">
      <c r="A57" s="7" t="s">
        <v>51</v>
      </c>
      <c r="B57" s="40">
        <v>0.61099999999999999</v>
      </c>
      <c r="C57" s="23">
        <v>2234616.52</v>
      </c>
      <c r="D57" s="23">
        <v>1787693.24</v>
      </c>
      <c r="E57" s="23">
        <v>21809.563737</v>
      </c>
      <c r="F57" s="23">
        <v>17273.18</v>
      </c>
      <c r="G57" s="23">
        <v>449246.18000000005</v>
      </c>
      <c r="H57" s="8">
        <v>359397.03</v>
      </c>
      <c r="I57" s="9">
        <v>0</v>
      </c>
      <c r="J57" s="15"/>
      <c r="K57" s="22"/>
      <c r="L57" s="4"/>
    </row>
    <row r="58" spans="1:12" ht="15" customHeight="1" x14ac:dyDescent="0.25">
      <c r="A58" s="7" t="s">
        <v>52</v>
      </c>
      <c r="B58" s="40">
        <v>0.436</v>
      </c>
      <c r="C58" s="23">
        <v>1594587.2299999997</v>
      </c>
      <c r="D58" s="23">
        <v>1275669.7999999998</v>
      </c>
      <c r="E58" s="23">
        <v>15562.962012000002</v>
      </c>
      <c r="F58" s="23">
        <v>12325.86</v>
      </c>
      <c r="G58" s="23">
        <v>288231.02</v>
      </c>
      <c r="H58" s="8">
        <v>230584.92000000004</v>
      </c>
      <c r="I58" s="9">
        <v>0</v>
      </c>
      <c r="J58" s="15"/>
      <c r="K58" s="22"/>
      <c r="L58" s="4"/>
    </row>
    <row r="59" spans="1:12" ht="15" customHeight="1" x14ac:dyDescent="0.25">
      <c r="A59" s="7" t="s">
        <v>53</v>
      </c>
      <c r="B59" s="40">
        <v>0.495</v>
      </c>
      <c r="C59" s="23">
        <v>1810368.52</v>
      </c>
      <c r="D59" s="23">
        <v>1448294.81</v>
      </c>
      <c r="E59" s="23">
        <v>17668.959165</v>
      </c>
      <c r="F59" s="23">
        <v>13993.82</v>
      </c>
      <c r="G59" s="23">
        <v>379695</v>
      </c>
      <c r="H59" s="8">
        <v>303756.06</v>
      </c>
      <c r="I59" s="9">
        <v>0</v>
      </c>
      <c r="J59" s="15"/>
      <c r="K59" s="22"/>
      <c r="L59" s="4"/>
    </row>
    <row r="60" spans="1:12" ht="15" customHeight="1" x14ac:dyDescent="0.25">
      <c r="A60" s="7" t="s">
        <v>54</v>
      </c>
      <c r="B60" s="40">
        <v>0.52100000000000002</v>
      </c>
      <c r="C60" s="23">
        <v>1905458.5799999996</v>
      </c>
      <c r="D60" s="23">
        <v>1524366.8699999996</v>
      </c>
      <c r="E60" s="23">
        <v>18597.025707000001</v>
      </c>
      <c r="F60" s="23">
        <v>14728.849999999999</v>
      </c>
      <c r="G60" s="23">
        <v>349980.36</v>
      </c>
      <c r="H60" s="8">
        <v>279984.37</v>
      </c>
      <c r="I60" s="9">
        <v>0</v>
      </c>
      <c r="J60" s="15"/>
      <c r="K60" s="22"/>
      <c r="L60" s="4"/>
    </row>
    <row r="61" spans="1:12" ht="15" customHeight="1" x14ac:dyDescent="0.25">
      <c r="A61" s="7" t="s">
        <v>55</v>
      </c>
      <c r="B61" s="40">
        <v>0.28299999999999997</v>
      </c>
      <c r="C61" s="23">
        <v>1035018.77</v>
      </c>
      <c r="D61" s="23">
        <v>828015.02</v>
      </c>
      <c r="E61" s="23">
        <v>10101.647360999999</v>
      </c>
      <c r="F61" s="23">
        <v>8000.5000000000009</v>
      </c>
      <c r="G61" s="23">
        <v>90389.700000000012</v>
      </c>
      <c r="H61" s="8">
        <v>72311.850000000006</v>
      </c>
      <c r="I61" s="9">
        <v>0</v>
      </c>
      <c r="J61" s="15"/>
      <c r="K61" s="22"/>
      <c r="L61" s="4"/>
    </row>
    <row r="62" spans="1:12" ht="15" customHeight="1" x14ac:dyDescent="0.25">
      <c r="A62" s="7" t="s">
        <v>56</v>
      </c>
      <c r="B62" s="40">
        <v>0.54600000000000004</v>
      </c>
      <c r="C62" s="23">
        <v>1996891.32</v>
      </c>
      <c r="D62" s="23">
        <v>1597513.04</v>
      </c>
      <c r="E62" s="23">
        <v>19489.397382000003</v>
      </c>
      <c r="F62" s="23">
        <v>15435.599999999999</v>
      </c>
      <c r="G62" s="23">
        <v>234289.41000000003</v>
      </c>
      <c r="H62" s="8">
        <v>187431.60000000003</v>
      </c>
      <c r="I62" s="9">
        <v>0</v>
      </c>
      <c r="J62" s="15"/>
      <c r="K62" s="22"/>
      <c r="L62" s="4"/>
    </row>
    <row r="63" spans="1:12" ht="15" customHeight="1" x14ac:dyDescent="0.25">
      <c r="A63" s="7" t="s">
        <v>57</v>
      </c>
      <c r="B63" s="40">
        <v>0.28100000000000003</v>
      </c>
      <c r="C63" s="23">
        <v>1027704.1399999999</v>
      </c>
      <c r="D63" s="23">
        <v>822163.29999999993</v>
      </c>
      <c r="E63" s="23">
        <v>10030.257627000003</v>
      </c>
      <c r="F63" s="23">
        <v>7943.9699999999993</v>
      </c>
      <c r="G63" s="23">
        <v>180947.40000000002</v>
      </c>
      <c r="H63" s="8">
        <v>144758.01</v>
      </c>
      <c r="I63" s="9">
        <v>0</v>
      </c>
      <c r="J63" s="15"/>
      <c r="K63" s="22"/>
      <c r="L63" s="4"/>
    </row>
    <row r="64" spans="1:12" ht="15" customHeight="1" x14ac:dyDescent="0.25">
      <c r="A64" s="7" t="s">
        <v>58</v>
      </c>
      <c r="B64" s="40">
        <v>1.3109999999999999</v>
      </c>
      <c r="C64" s="23">
        <v>4794733.59</v>
      </c>
      <c r="D64" s="23">
        <v>3835786.87</v>
      </c>
      <c r="E64" s="23">
        <v>46795.970637000006</v>
      </c>
      <c r="F64" s="23">
        <v>37062.410000000003</v>
      </c>
      <c r="G64" s="23">
        <v>1031998.5600000002</v>
      </c>
      <c r="H64" s="8">
        <v>825598.92000000016</v>
      </c>
      <c r="I64" s="9">
        <v>0</v>
      </c>
      <c r="J64" s="15"/>
      <c r="K64" s="22"/>
      <c r="L64" s="4"/>
    </row>
    <row r="65" spans="1:12" ht="15" customHeight="1" x14ac:dyDescent="0.25">
      <c r="A65" s="7" t="s">
        <v>59</v>
      </c>
      <c r="B65" s="40">
        <v>0.436</v>
      </c>
      <c r="C65" s="23">
        <v>1594587.2299999997</v>
      </c>
      <c r="D65" s="23">
        <v>1275669.7999999998</v>
      </c>
      <c r="E65" s="23">
        <v>15562.962012000002</v>
      </c>
      <c r="F65" s="23">
        <v>12325.86</v>
      </c>
      <c r="G65" s="23">
        <v>285226.55999999994</v>
      </c>
      <c r="H65" s="8">
        <v>228181.34999999995</v>
      </c>
      <c r="I65" s="9">
        <v>0</v>
      </c>
      <c r="J65" s="15"/>
      <c r="K65" s="22"/>
      <c r="L65" s="4"/>
    </row>
    <row r="66" spans="1:12" ht="15" customHeight="1" x14ac:dyDescent="0.25">
      <c r="A66" s="7" t="s">
        <v>60</v>
      </c>
      <c r="B66" s="40">
        <v>0.307</v>
      </c>
      <c r="C66" s="23">
        <v>1122794.2</v>
      </c>
      <c r="D66" s="23">
        <v>898235.35999999987</v>
      </c>
      <c r="E66" s="23">
        <v>10958.324169</v>
      </c>
      <c r="F66" s="23">
        <v>8678.99</v>
      </c>
      <c r="G66" s="23">
        <v>399565.83999999997</v>
      </c>
      <c r="H66" s="8">
        <v>319652.73</v>
      </c>
      <c r="I66" s="9">
        <v>0</v>
      </c>
      <c r="J66" s="15"/>
      <c r="K66" s="22"/>
      <c r="L66" s="4"/>
    </row>
    <row r="67" spans="1:12" ht="15" customHeight="1" x14ac:dyDescent="0.25">
      <c r="A67" s="7" t="s">
        <v>61</v>
      </c>
      <c r="B67" s="40">
        <v>0.73199999999999998</v>
      </c>
      <c r="C67" s="23">
        <v>2677151</v>
      </c>
      <c r="D67" s="23">
        <v>2141720.8200000003</v>
      </c>
      <c r="E67" s="23">
        <v>26128.642644000003</v>
      </c>
      <c r="F67" s="23">
        <v>20693.89</v>
      </c>
      <c r="G67" s="23">
        <v>349102.02</v>
      </c>
      <c r="H67" s="8">
        <v>279281.7</v>
      </c>
      <c r="I67" s="9">
        <v>0</v>
      </c>
      <c r="J67" s="15"/>
      <c r="K67" s="22"/>
      <c r="L67" s="4"/>
    </row>
    <row r="68" spans="1:12" ht="15" customHeight="1" x14ac:dyDescent="0.25">
      <c r="A68" s="7" t="s">
        <v>62</v>
      </c>
      <c r="B68" s="40">
        <v>0.14199999999999999</v>
      </c>
      <c r="C68" s="23">
        <v>519338.04</v>
      </c>
      <c r="D68" s="23">
        <v>415470.43999999994</v>
      </c>
      <c r="E68" s="23">
        <v>5068.6711139999998</v>
      </c>
      <c r="F68" s="23">
        <v>4014.39</v>
      </c>
      <c r="G68" s="23">
        <v>510804.61</v>
      </c>
      <c r="H68" s="8">
        <v>408643.76</v>
      </c>
      <c r="I68" s="9">
        <v>0</v>
      </c>
      <c r="J68" s="15"/>
      <c r="K68" s="22"/>
      <c r="L68" s="4"/>
    </row>
    <row r="69" spans="1:12" ht="15" customHeight="1" x14ac:dyDescent="0.25">
      <c r="A69" s="7" t="s">
        <v>63</v>
      </c>
      <c r="B69" s="40">
        <v>0.20899999999999999</v>
      </c>
      <c r="C69" s="23">
        <v>764377.83999999985</v>
      </c>
      <c r="D69" s="23">
        <v>611502.2799999998</v>
      </c>
      <c r="E69" s="23">
        <v>7460.2272029999995</v>
      </c>
      <c r="F69" s="23">
        <v>5908.5</v>
      </c>
      <c r="G69" s="23">
        <v>71460.47</v>
      </c>
      <c r="H69" s="8">
        <v>57168.46</v>
      </c>
      <c r="I69" s="9">
        <v>0</v>
      </c>
      <c r="J69" s="15"/>
      <c r="K69" s="22"/>
      <c r="L69" s="4"/>
    </row>
    <row r="70" spans="1:12" ht="15" customHeight="1" x14ac:dyDescent="0.25">
      <c r="A70" s="7" t="s">
        <v>64</v>
      </c>
      <c r="B70" s="41">
        <v>0.32</v>
      </c>
      <c r="C70" s="23">
        <v>1170339.2399999998</v>
      </c>
      <c r="D70" s="23">
        <v>936271.37999999977</v>
      </c>
      <c r="E70" s="23">
        <v>11422.357440000002</v>
      </c>
      <c r="F70" s="23">
        <v>9046.5</v>
      </c>
      <c r="G70" s="23">
        <v>343632.37</v>
      </c>
      <c r="H70" s="8">
        <v>274905.98</v>
      </c>
      <c r="I70" s="9">
        <v>0</v>
      </c>
      <c r="J70" s="15"/>
      <c r="K70" s="22"/>
      <c r="L70" s="4"/>
    </row>
    <row r="71" spans="1:12" ht="15" customHeight="1" x14ac:dyDescent="0.25">
      <c r="A71" s="7" t="s">
        <v>65</v>
      </c>
      <c r="B71" s="40">
        <v>0.85399999999999998</v>
      </c>
      <c r="C71" s="23">
        <v>3123342.83</v>
      </c>
      <c r="D71" s="23">
        <v>2498674.25</v>
      </c>
      <c r="E71" s="23">
        <v>30483.416417999997</v>
      </c>
      <c r="F71" s="23">
        <v>24142.87</v>
      </c>
      <c r="G71" s="23">
        <v>608669.44000000006</v>
      </c>
      <c r="H71" s="8">
        <v>486935.62000000005</v>
      </c>
      <c r="I71" s="9">
        <v>0</v>
      </c>
      <c r="J71" s="15"/>
      <c r="K71" s="22"/>
      <c r="L71" s="4"/>
    </row>
    <row r="72" spans="1:12" ht="15" customHeight="1" x14ac:dyDescent="0.25">
      <c r="A72" s="7" t="s">
        <v>66</v>
      </c>
      <c r="B72" s="41">
        <v>0.25</v>
      </c>
      <c r="C72" s="23">
        <v>914327.55</v>
      </c>
      <c r="D72" s="23">
        <v>731462.03</v>
      </c>
      <c r="E72" s="23">
        <v>8923.7167500000014</v>
      </c>
      <c r="F72" s="23">
        <v>7067.59</v>
      </c>
      <c r="G72" s="23">
        <v>198398.40000000002</v>
      </c>
      <c r="H72" s="8">
        <v>158718.80000000002</v>
      </c>
      <c r="I72" s="9">
        <v>0</v>
      </c>
      <c r="J72" s="15"/>
      <c r="K72" s="22"/>
      <c r="L72" s="4"/>
    </row>
    <row r="73" spans="1:12" ht="15" customHeight="1" x14ac:dyDescent="0.25">
      <c r="A73" s="7" t="s">
        <v>67</v>
      </c>
      <c r="B73" s="40">
        <v>0.54500000000000004</v>
      </c>
      <c r="C73" s="23">
        <v>1993234.0299999998</v>
      </c>
      <c r="D73" s="23">
        <v>1594587.21</v>
      </c>
      <c r="E73" s="23">
        <v>19453.702515000001</v>
      </c>
      <c r="F73" s="23">
        <v>15407.34</v>
      </c>
      <c r="G73" s="23">
        <v>165812.09</v>
      </c>
      <c r="H73" s="8">
        <v>132649.74</v>
      </c>
      <c r="I73" s="9">
        <v>0</v>
      </c>
      <c r="J73" s="15"/>
      <c r="K73" s="22"/>
      <c r="L73" s="4"/>
    </row>
    <row r="74" spans="1:12" ht="15" customHeight="1" x14ac:dyDescent="0.25">
      <c r="A74" s="7" t="s">
        <v>68</v>
      </c>
      <c r="B74" s="40">
        <v>2.2349999999999999</v>
      </c>
      <c r="C74" s="23">
        <v>8174088.1300000008</v>
      </c>
      <c r="D74" s="23">
        <v>6539270.4900000002</v>
      </c>
      <c r="E74" s="23">
        <v>79778.027744999999</v>
      </c>
      <c r="F74" s="23">
        <v>63184.200000000004</v>
      </c>
      <c r="G74" s="23">
        <v>1161141.5599999996</v>
      </c>
      <c r="H74" s="8">
        <v>928913.3199999996</v>
      </c>
      <c r="I74" s="9">
        <v>0</v>
      </c>
      <c r="J74" s="15"/>
      <c r="K74" s="22"/>
      <c r="L74" s="4"/>
    </row>
    <row r="75" spans="1:12" ht="15" customHeight="1" x14ac:dyDescent="0.25">
      <c r="A75" s="7" t="s">
        <v>69</v>
      </c>
      <c r="B75" s="40">
        <v>0.65100000000000002</v>
      </c>
      <c r="C75" s="23">
        <v>2380908.8899999997</v>
      </c>
      <c r="D75" s="23">
        <v>1904727.1199999996</v>
      </c>
      <c r="E75" s="23">
        <v>23237.358417000003</v>
      </c>
      <c r="F75" s="23">
        <v>18403.98</v>
      </c>
      <c r="G75" s="23">
        <v>581970.73</v>
      </c>
      <c r="H75" s="8">
        <v>465576.67</v>
      </c>
      <c r="I75" s="9">
        <v>0</v>
      </c>
      <c r="J75" s="15"/>
      <c r="K75" s="22"/>
      <c r="L75" s="4"/>
    </row>
    <row r="76" spans="1:12" ht="15" customHeight="1" x14ac:dyDescent="0.25">
      <c r="A76" s="7" t="s">
        <v>70</v>
      </c>
      <c r="B76" s="40">
        <v>0.42299999999999999</v>
      </c>
      <c r="C76" s="23">
        <v>1547042.1800000002</v>
      </c>
      <c r="D76" s="23">
        <v>1237633.7600000002</v>
      </c>
      <c r="E76" s="23">
        <v>15098.928741000002</v>
      </c>
      <c r="F76" s="23">
        <v>11958.36</v>
      </c>
      <c r="G76" s="23">
        <v>194026.81</v>
      </c>
      <c r="H76" s="8">
        <v>155221.53</v>
      </c>
      <c r="I76" s="9">
        <v>0</v>
      </c>
      <c r="J76" s="15"/>
      <c r="K76" s="22"/>
      <c r="L76" s="4"/>
    </row>
    <row r="77" spans="1:12" ht="15" customHeight="1" x14ac:dyDescent="0.25">
      <c r="A77" s="7" t="s">
        <v>71</v>
      </c>
      <c r="B77" s="40">
        <v>0.85199999999999998</v>
      </c>
      <c r="C77" s="23">
        <v>3116028.24</v>
      </c>
      <c r="D77" s="23">
        <v>2492822.5900000003</v>
      </c>
      <c r="E77" s="23">
        <v>30412.026684</v>
      </c>
      <c r="F77" s="23">
        <v>24086.33</v>
      </c>
      <c r="G77" s="23">
        <v>709216.35999999987</v>
      </c>
      <c r="H77" s="8">
        <v>567373.15999999992</v>
      </c>
      <c r="I77" s="9">
        <v>0</v>
      </c>
      <c r="J77" s="15"/>
      <c r="K77" s="22"/>
      <c r="L77" s="4"/>
    </row>
    <row r="78" spans="1:12" ht="15" customHeight="1" x14ac:dyDescent="0.25">
      <c r="A78" s="7" t="s">
        <v>72</v>
      </c>
      <c r="B78" s="40">
        <v>0.22600000000000001</v>
      </c>
      <c r="C78" s="23">
        <v>826552.07000000007</v>
      </c>
      <c r="D78" s="23">
        <v>661241.64000000013</v>
      </c>
      <c r="E78" s="23">
        <v>8067.0399420000003</v>
      </c>
      <c r="F78" s="23">
        <v>6389.0999999999995</v>
      </c>
      <c r="G78" s="23">
        <v>143456.94</v>
      </c>
      <c r="H78" s="8">
        <v>114765.66</v>
      </c>
      <c r="I78" s="9">
        <v>0</v>
      </c>
      <c r="J78" s="15"/>
      <c r="K78" s="22"/>
      <c r="L78" s="4"/>
    </row>
    <row r="79" spans="1:12" ht="15" customHeight="1" x14ac:dyDescent="0.25">
      <c r="A79" s="7" t="s">
        <v>73</v>
      </c>
      <c r="B79" s="40">
        <v>1.901</v>
      </c>
      <c r="C79" s="23">
        <v>6952546.5700000003</v>
      </c>
      <c r="D79" s="23">
        <v>5562037.2800000003</v>
      </c>
      <c r="E79" s="23">
        <v>67855.942167000001</v>
      </c>
      <c r="F79" s="23">
        <v>53741.900000000009</v>
      </c>
      <c r="G79" s="23">
        <v>2261938.9200000004</v>
      </c>
      <c r="H79" s="8">
        <v>1809551.2300000004</v>
      </c>
      <c r="I79" s="9">
        <v>0</v>
      </c>
      <c r="J79" s="15"/>
      <c r="K79" s="22"/>
      <c r="L79" s="4"/>
    </row>
    <row r="80" spans="1:12" ht="15" customHeight="1" x14ac:dyDescent="0.25">
      <c r="A80" s="7" t="s">
        <v>74</v>
      </c>
      <c r="B80" s="40">
        <v>0.312</v>
      </c>
      <c r="C80" s="23">
        <v>1141080.76</v>
      </c>
      <c r="D80" s="23">
        <v>912864.59000000008</v>
      </c>
      <c r="E80" s="23">
        <v>11136.798504</v>
      </c>
      <c r="F80" s="23">
        <v>8820.35</v>
      </c>
      <c r="G80" s="23">
        <v>201333.57</v>
      </c>
      <c r="H80" s="8">
        <v>161066.91999999998</v>
      </c>
      <c r="I80" s="9">
        <v>0</v>
      </c>
      <c r="J80" s="15"/>
      <c r="K80" s="22"/>
      <c r="L80" s="4"/>
    </row>
    <row r="81" spans="1:12" ht="15" customHeight="1" x14ac:dyDescent="0.25">
      <c r="A81" s="7" t="s">
        <v>75</v>
      </c>
      <c r="B81" s="40">
        <v>15.625</v>
      </c>
      <c r="C81" s="23">
        <v>57145470.729999989</v>
      </c>
      <c r="D81" s="23">
        <v>45716376.61999999</v>
      </c>
      <c r="E81" s="23">
        <v>557732.296875</v>
      </c>
      <c r="F81" s="23">
        <v>441723.99</v>
      </c>
      <c r="G81" s="23">
        <v>9155139.3000000007</v>
      </c>
      <c r="H81" s="8">
        <v>7324111.5200000014</v>
      </c>
      <c r="I81" s="9">
        <v>0</v>
      </c>
      <c r="J81" s="15"/>
      <c r="K81" s="22"/>
      <c r="L81" s="4"/>
    </row>
    <row r="82" spans="1:12" ht="15" customHeight="1" x14ac:dyDescent="0.25">
      <c r="A82" s="7" t="s">
        <v>76</v>
      </c>
      <c r="B82" s="40">
        <v>0.72199999999999998</v>
      </c>
      <c r="C82" s="23">
        <v>2640577.9099999997</v>
      </c>
      <c r="D82" s="23">
        <v>2112462.2999999998</v>
      </c>
      <c r="E82" s="23">
        <v>25771.693974000002</v>
      </c>
      <c r="F82" s="23">
        <v>20411.189999999999</v>
      </c>
      <c r="G82" s="23">
        <v>351589.23</v>
      </c>
      <c r="H82" s="8">
        <v>281271.46999999997</v>
      </c>
      <c r="I82" s="9">
        <v>0</v>
      </c>
      <c r="J82" s="15"/>
      <c r="K82" s="22"/>
      <c r="L82" s="4"/>
    </row>
    <row r="83" spans="1:12" ht="15" customHeight="1" x14ac:dyDescent="0.25">
      <c r="A83" s="7" t="s">
        <v>77</v>
      </c>
      <c r="B83" s="40">
        <v>0.49099999999999999</v>
      </c>
      <c r="C83" s="23">
        <v>1795739.2299999997</v>
      </c>
      <c r="D83" s="23">
        <v>1436591.4099999997</v>
      </c>
      <c r="E83" s="23">
        <v>17526.179697000003</v>
      </c>
      <c r="F83" s="23">
        <v>13880.74</v>
      </c>
      <c r="G83" s="23">
        <v>363318.15</v>
      </c>
      <c r="H83" s="8">
        <v>290654.60000000003</v>
      </c>
      <c r="I83" s="9">
        <v>0</v>
      </c>
      <c r="J83" s="15"/>
      <c r="K83" s="22"/>
      <c r="L83" s="4"/>
    </row>
    <row r="84" spans="1:12" ht="15" customHeight="1" x14ac:dyDescent="0.25">
      <c r="A84" s="7" t="s">
        <v>78</v>
      </c>
      <c r="B84" s="40">
        <v>0.68700000000000006</v>
      </c>
      <c r="C84" s="23">
        <v>2512572.0499999998</v>
      </c>
      <c r="D84" s="23">
        <v>2010057.65</v>
      </c>
      <c r="E84" s="23">
        <v>24522.373629000002</v>
      </c>
      <c r="F84" s="23">
        <v>19421.72</v>
      </c>
      <c r="G84" s="23">
        <v>781823.10000000009</v>
      </c>
      <c r="H84" s="8">
        <v>625458.58000000007</v>
      </c>
      <c r="I84" s="9">
        <v>0</v>
      </c>
      <c r="J84" s="15"/>
      <c r="K84" s="22"/>
      <c r="L84" s="4"/>
    </row>
    <row r="85" spans="1:12" ht="15" customHeight="1" x14ac:dyDescent="0.25">
      <c r="A85" s="7" t="s">
        <v>79</v>
      </c>
      <c r="B85" s="40">
        <v>2.9870000000000001</v>
      </c>
      <c r="C85" s="23">
        <v>10924385.34</v>
      </c>
      <c r="D85" s="23">
        <v>8739508.2699999996</v>
      </c>
      <c r="E85" s="23">
        <v>106620.567729</v>
      </c>
      <c r="F85" s="23">
        <v>84443.489999999991</v>
      </c>
      <c r="G85" s="23">
        <v>1490372.4900000002</v>
      </c>
      <c r="H85" s="8">
        <v>1192298.08</v>
      </c>
      <c r="I85" s="9">
        <v>0</v>
      </c>
      <c r="J85" s="15"/>
      <c r="K85" s="22"/>
      <c r="L85" s="4"/>
    </row>
    <row r="86" spans="1:12" ht="15" customHeight="1" x14ac:dyDescent="0.25">
      <c r="A86" s="7" t="s">
        <v>80</v>
      </c>
      <c r="B86" s="40">
        <v>0.31900000000000001</v>
      </c>
      <c r="C86" s="23">
        <v>1166681.8900000001</v>
      </c>
      <c r="D86" s="23">
        <v>933345.50000000012</v>
      </c>
      <c r="E86" s="23">
        <v>11386.662573000001</v>
      </c>
      <c r="F86" s="23">
        <v>9018.24</v>
      </c>
      <c r="G86" s="23">
        <v>159281.44</v>
      </c>
      <c r="H86" s="8">
        <v>127425.24</v>
      </c>
      <c r="I86" s="9">
        <v>0</v>
      </c>
      <c r="J86" s="15"/>
      <c r="K86" s="22"/>
      <c r="L86" s="4"/>
    </row>
    <row r="87" spans="1:12" ht="15" customHeight="1" x14ac:dyDescent="0.25">
      <c r="A87" s="7" t="s">
        <v>81</v>
      </c>
      <c r="B87" s="40">
        <v>0.65800000000000003</v>
      </c>
      <c r="C87" s="23">
        <v>2406510.06</v>
      </c>
      <c r="D87" s="23">
        <v>1925208.07</v>
      </c>
      <c r="E87" s="23">
        <v>23487.222486000002</v>
      </c>
      <c r="F87" s="23">
        <v>18601.88</v>
      </c>
      <c r="G87" s="23">
        <v>449009.52999999997</v>
      </c>
      <c r="H87" s="8">
        <v>359207.70999999996</v>
      </c>
      <c r="I87" s="9">
        <v>0</v>
      </c>
      <c r="J87" s="15"/>
      <c r="K87" s="22"/>
      <c r="L87" s="4"/>
    </row>
    <row r="88" spans="1:12" ht="15" customHeight="1" x14ac:dyDescent="0.25">
      <c r="A88" s="7" t="s">
        <v>82</v>
      </c>
      <c r="B88" s="40">
        <v>5.056</v>
      </c>
      <c r="C88" s="23">
        <v>18491360.010000002</v>
      </c>
      <c r="D88" s="23">
        <v>14793088.000000004</v>
      </c>
      <c r="E88" s="23">
        <v>180473.24755200002</v>
      </c>
      <c r="F88" s="23">
        <v>142934.82</v>
      </c>
      <c r="G88" s="23">
        <v>11217820.970000001</v>
      </c>
      <c r="H88" s="8">
        <v>8974256.870000001</v>
      </c>
      <c r="I88" s="9">
        <v>0</v>
      </c>
      <c r="J88" s="15"/>
      <c r="K88" s="22"/>
      <c r="L88" s="4"/>
    </row>
    <row r="89" spans="1:12" ht="15" customHeight="1" x14ac:dyDescent="0.25">
      <c r="A89" s="10" t="s">
        <v>83</v>
      </c>
      <c r="B89" s="40">
        <v>14.782</v>
      </c>
      <c r="C89" s="24">
        <v>54062358.390000001</v>
      </c>
      <c r="D89" s="24">
        <v>43249886.600000001</v>
      </c>
      <c r="E89" s="24">
        <v>527641.52399400005</v>
      </c>
      <c r="F89" s="24">
        <v>417892.01</v>
      </c>
      <c r="G89" s="24">
        <v>12457398.75</v>
      </c>
      <c r="H89" s="11">
        <v>9965919.0700000003</v>
      </c>
      <c r="I89" s="12">
        <v>0</v>
      </c>
      <c r="J89" s="15"/>
      <c r="K89" s="22"/>
      <c r="L89" s="4"/>
    </row>
    <row r="90" spans="1:12" ht="17.25" customHeight="1" x14ac:dyDescent="0.25">
      <c r="A90" s="25" t="s">
        <v>0</v>
      </c>
      <c r="B90" s="38">
        <v>1.0000000000000002</v>
      </c>
      <c r="C90" s="26">
        <v>365731012.76999998</v>
      </c>
      <c r="D90" s="26">
        <v>292584810.32000005</v>
      </c>
      <c r="E90" s="27">
        <v>3569486.7000000007</v>
      </c>
      <c r="F90" s="27">
        <v>2827033.5000000009</v>
      </c>
      <c r="G90" s="27">
        <v>86588261.890000015</v>
      </c>
      <c r="H90" s="27">
        <v>69270616.25999999</v>
      </c>
      <c r="I90" s="28">
        <v>0</v>
      </c>
      <c r="J90" s="15"/>
      <c r="K90" s="22"/>
    </row>
    <row r="91" spans="1:12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</row>
    <row r="92" spans="1:12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</row>
    <row r="93" spans="1:12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</row>
    <row r="94" spans="1:12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</row>
    <row r="95" spans="1:12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</row>
    <row r="96" spans="1:12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</row>
    <row r="97" spans="1:9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</row>
    <row r="98" spans="1:9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</row>
    <row r="99" spans="1:9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</row>
    <row r="100" spans="1:9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</row>
    <row r="101" spans="1:9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</row>
    <row r="102" spans="1:9" s="31" customFormat="1" ht="15" customHeight="1" x14ac:dyDescent="0.2">
      <c r="B102" s="37"/>
    </row>
    <row r="103" spans="1:9" s="31" customFormat="1" ht="15" customHeight="1" x14ac:dyDescent="0.2">
      <c r="B103" s="37"/>
    </row>
    <row r="104" spans="1:9" s="31" customFormat="1" ht="15" customHeight="1" x14ac:dyDescent="0.2">
      <c r="A104" s="2"/>
      <c r="B104" s="34"/>
      <c r="C104" s="17"/>
      <c r="D104" s="17"/>
      <c r="E104" s="2"/>
      <c r="F104" s="2"/>
      <c r="G104" s="2"/>
      <c r="H104" s="2"/>
      <c r="I104" s="2"/>
    </row>
    <row r="105" spans="1:9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</row>
    <row r="106" spans="1:9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</row>
    <row r="107" spans="1:9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</row>
    <row r="108" spans="1:9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</row>
    <row r="109" spans="1:9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</row>
    <row r="110" spans="1:9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</row>
    <row r="111" spans="1:9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</row>
    <row r="112" spans="1:9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</row>
    <row r="113" spans="1:9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</row>
    <row r="114" spans="1:9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</row>
    <row r="115" spans="1:9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</row>
    <row r="116" spans="1:9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</row>
    <row r="117" spans="1:9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</row>
    <row r="118" spans="1:9" ht="15" customHeight="1" x14ac:dyDescent="0.2">
      <c r="C118" s="17"/>
      <c r="D118" s="17"/>
    </row>
    <row r="119" spans="1:9" ht="15" customHeight="1" x14ac:dyDescent="0.2">
      <c r="C119" s="17"/>
      <c r="D119" s="17"/>
    </row>
    <row r="120" spans="1:9" ht="15" customHeight="1" x14ac:dyDescent="0.2">
      <c r="C120" s="17"/>
      <c r="D120" s="17"/>
    </row>
    <row r="121" spans="1:9" ht="15" customHeight="1" x14ac:dyDescent="0.2">
      <c r="C121" s="17"/>
      <c r="D121" s="17"/>
    </row>
    <row r="122" spans="1:9" ht="15" customHeight="1" x14ac:dyDescent="0.2">
      <c r="C122" s="17"/>
      <c r="D122" s="17"/>
    </row>
    <row r="123" spans="1:9" ht="15" customHeight="1" x14ac:dyDescent="0.2">
      <c r="C123" s="17"/>
      <c r="D123" s="17"/>
    </row>
  </sheetData>
  <mergeCells count="16">
    <mergeCell ref="A1:I1"/>
    <mergeCell ref="A2:I2"/>
    <mergeCell ref="M2:N2"/>
    <mergeCell ref="A3:I3"/>
    <mergeCell ref="A4:I4"/>
    <mergeCell ref="O18:AB18"/>
    <mergeCell ref="A10:A11"/>
    <mergeCell ref="B10:B11"/>
    <mergeCell ref="C10:D10"/>
    <mergeCell ref="E10:F10"/>
    <mergeCell ref="G10:H10"/>
    <mergeCell ref="I10:I11"/>
    <mergeCell ref="A5:I5"/>
    <mergeCell ref="A6:I6"/>
    <mergeCell ref="A7:I7"/>
    <mergeCell ref="A8:I8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6" sqref="A6:I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9" width="17.7109375" style="2" customWidth="1"/>
    <col min="10" max="10" width="5.7109375" style="31" customWidth="1"/>
    <col min="11" max="11" width="13" style="2" customWidth="1"/>
    <col min="12" max="12" width="12.85546875" style="2" bestFit="1" customWidth="1"/>
    <col min="13" max="16384" width="9.140625" style="2"/>
  </cols>
  <sheetData>
    <row r="1" spans="1:14" ht="1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88"/>
      <c r="K2" s="88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1"/>
      <c r="K3" s="1"/>
      <c r="L3" s="49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1"/>
      <c r="K4" s="1"/>
      <c r="L4" s="49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1"/>
      <c r="K5" s="1"/>
      <c r="L5" s="49"/>
      <c r="M5" s="3"/>
      <c r="N5" s="13"/>
    </row>
    <row r="6" spans="1:14" ht="15" customHeight="1" x14ac:dyDescent="0.25">
      <c r="A6" s="91" t="s">
        <v>122</v>
      </c>
      <c r="B6" s="91"/>
      <c r="C6" s="91"/>
      <c r="D6" s="91"/>
      <c r="E6" s="91"/>
      <c r="F6" s="91"/>
      <c r="G6" s="91"/>
      <c r="H6" s="91"/>
      <c r="I6" s="91"/>
      <c r="J6" s="1"/>
      <c r="K6" s="1"/>
      <c r="L6" s="1"/>
      <c r="M6" s="1"/>
      <c r="N6" s="1"/>
    </row>
    <row r="7" spans="1:14" ht="15" customHeight="1" x14ac:dyDescent="0.25">
      <c r="A7" s="100" t="s">
        <v>123</v>
      </c>
      <c r="B7" s="100"/>
      <c r="C7" s="100"/>
      <c r="D7" s="100"/>
      <c r="E7" s="100"/>
      <c r="F7" s="100"/>
      <c r="G7" s="100"/>
      <c r="H7" s="100"/>
      <c r="I7" s="100"/>
      <c r="J7" s="90"/>
      <c r="K7" s="90"/>
      <c r="L7" s="90"/>
      <c r="M7" s="90"/>
      <c r="N7" s="90"/>
    </row>
    <row r="8" spans="1:14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49"/>
      <c r="K8" s="49"/>
      <c r="L8" s="49"/>
    </row>
    <row r="9" spans="1:14" ht="15" customHeight="1" x14ac:dyDescent="0.25">
      <c r="A9" s="89" t="s">
        <v>95</v>
      </c>
      <c r="B9" s="89"/>
      <c r="C9" s="89"/>
      <c r="D9" s="89"/>
      <c r="E9" s="49"/>
      <c r="F9" s="49"/>
      <c r="G9" s="49"/>
      <c r="H9" s="18"/>
      <c r="I9" s="43" t="s">
        <v>91</v>
      </c>
      <c r="J9" s="49"/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19"/>
    </row>
    <row r="12" spans="1:14" ht="15" customHeight="1" x14ac:dyDescent="0.25">
      <c r="A12" s="7" t="s">
        <v>8</v>
      </c>
      <c r="B12" s="39">
        <v>0.76100000000000001</v>
      </c>
      <c r="C12" s="21">
        <v>2763532.74</v>
      </c>
      <c r="D12" s="21">
        <v>2210826.1900000004</v>
      </c>
      <c r="E12" s="21">
        <v>33872.530604700005</v>
      </c>
      <c r="F12" s="21">
        <v>26827.039999999997</v>
      </c>
      <c r="G12" s="21">
        <v>229587.56999999998</v>
      </c>
      <c r="H12" s="5">
        <v>183670.15999999997</v>
      </c>
      <c r="I12" s="6">
        <v>0</v>
      </c>
      <c r="J12" s="15"/>
      <c r="K12" s="22"/>
      <c r="L12" s="4"/>
    </row>
    <row r="13" spans="1:14" ht="15" customHeight="1" x14ac:dyDescent="0.25">
      <c r="A13" s="7" t="s">
        <v>9</v>
      </c>
      <c r="B13" s="40">
        <v>0.28899999999999998</v>
      </c>
      <c r="C13" s="23">
        <v>1049488.77</v>
      </c>
      <c r="D13" s="23">
        <v>839591.02</v>
      </c>
      <c r="E13" s="23">
        <v>12863.549730300001</v>
      </c>
      <c r="F13" s="23">
        <v>10187.93</v>
      </c>
      <c r="G13" s="23">
        <v>119074.13000000002</v>
      </c>
      <c r="H13" s="8">
        <v>95259.390000000014</v>
      </c>
      <c r="I13" s="9">
        <v>0</v>
      </c>
      <c r="J13" s="15"/>
      <c r="K13" s="22"/>
      <c r="L13" s="4"/>
    </row>
    <row r="14" spans="1:14" ht="15" customHeight="1" x14ac:dyDescent="0.25">
      <c r="A14" s="7" t="s">
        <v>10</v>
      </c>
      <c r="B14" s="40">
        <v>0.40400000000000003</v>
      </c>
      <c r="C14" s="23">
        <v>1467105.4100000001</v>
      </c>
      <c r="D14" s="23">
        <v>1173684.31</v>
      </c>
      <c r="E14" s="23">
        <v>17982.263290800001</v>
      </c>
      <c r="F14" s="23">
        <v>14241.949999999999</v>
      </c>
      <c r="G14" s="23">
        <v>92826.450000000012</v>
      </c>
      <c r="H14" s="8">
        <v>74261.250000000015</v>
      </c>
      <c r="I14" s="9">
        <v>0</v>
      </c>
      <c r="J14" s="15"/>
      <c r="K14" s="22"/>
      <c r="L14" s="4"/>
    </row>
    <row r="15" spans="1:14" ht="15" customHeight="1" x14ac:dyDescent="0.25">
      <c r="A15" s="7" t="s">
        <v>11</v>
      </c>
      <c r="B15" s="40">
        <v>0.498</v>
      </c>
      <c r="C15" s="23">
        <v>1808461.62</v>
      </c>
      <c r="D15" s="23">
        <v>1446769.32</v>
      </c>
      <c r="E15" s="23">
        <v>22166.255244600001</v>
      </c>
      <c r="F15" s="23">
        <v>17555.68</v>
      </c>
      <c r="G15" s="23">
        <v>219019.18999999994</v>
      </c>
      <c r="H15" s="8">
        <v>175215.43999999994</v>
      </c>
      <c r="I15" s="9">
        <v>0</v>
      </c>
      <c r="J15" s="15"/>
      <c r="K15" s="22"/>
      <c r="L15" s="4"/>
    </row>
    <row r="16" spans="1:14" ht="15" customHeight="1" x14ac:dyDescent="0.25">
      <c r="A16" s="7" t="s">
        <v>12</v>
      </c>
      <c r="B16" s="40">
        <v>0.46700000000000003</v>
      </c>
      <c r="C16" s="23">
        <v>1695886.7199999997</v>
      </c>
      <c r="D16" s="23">
        <v>1356709.3799999997</v>
      </c>
      <c r="E16" s="23">
        <v>20786.428110900004</v>
      </c>
      <c r="F16" s="23">
        <v>16462.86</v>
      </c>
      <c r="G16" s="23">
        <v>153562.19</v>
      </c>
      <c r="H16" s="8">
        <v>122849.83</v>
      </c>
      <c r="I16" s="9">
        <v>0</v>
      </c>
      <c r="J16" s="15"/>
      <c r="K16" s="22"/>
      <c r="L16" s="4"/>
    </row>
    <row r="17" spans="1:28" ht="15" customHeight="1" x14ac:dyDescent="0.25">
      <c r="A17" s="7" t="s">
        <v>13</v>
      </c>
      <c r="B17" s="40">
        <v>0.22600000000000001</v>
      </c>
      <c r="C17" s="23">
        <v>820707.48</v>
      </c>
      <c r="D17" s="23">
        <v>656565.96</v>
      </c>
      <c r="E17" s="23">
        <v>10059.3849102</v>
      </c>
      <c r="F17" s="23">
        <v>7967.0300000000007</v>
      </c>
      <c r="G17" s="23">
        <v>90895.43</v>
      </c>
      <c r="H17" s="8">
        <v>72716.439999999988</v>
      </c>
      <c r="I17" s="9">
        <v>0</v>
      </c>
      <c r="J17" s="15"/>
      <c r="K17" s="22"/>
      <c r="L17" s="4"/>
    </row>
    <row r="18" spans="1:28" ht="15" customHeight="1" x14ac:dyDescent="0.25">
      <c r="A18" s="7" t="s">
        <v>14</v>
      </c>
      <c r="B18" s="40">
        <v>3.1480000000000001</v>
      </c>
      <c r="C18" s="23">
        <v>11431801.639999999</v>
      </c>
      <c r="D18" s="23">
        <v>9145441.3099999987</v>
      </c>
      <c r="E18" s="23">
        <v>140119.21989960002</v>
      </c>
      <c r="F18" s="23">
        <v>110974.42</v>
      </c>
      <c r="G18" s="23">
        <v>351034.17000000004</v>
      </c>
      <c r="H18" s="8">
        <v>280827.43000000005</v>
      </c>
      <c r="I18" s="9">
        <v>0</v>
      </c>
      <c r="J18" s="15"/>
      <c r="K18" s="22"/>
      <c r="L18" s="4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5" customHeight="1" x14ac:dyDescent="0.25">
      <c r="A19" s="7" t="s">
        <v>15</v>
      </c>
      <c r="B19" s="40">
        <v>0.185</v>
      </c>
      <c r="C19" s="23">
        <v>671818.08000000007</v>
      </c>
      <c r="D19" s="23">
        <v>537454.46000000008</v>
      </c>
      <c r="E19" s="23">
        <v>8234.4522495000019</v>
      </c>
      <c r="F19" s="23">
        <v>6521.68</v>
      </c>
      <c r="G19" s="23">
        <v>111571.82000000002</v>
      </c>
      <c r="H19" s="8">
        <v>89257.530000000028</v>
      </c>
      <c r="I19" s="9">
        <v>0</v>
      </c>
      <c r="J19" s="15"/>
      <c r="K19" s="22"/>
      <c r="L19" s="4"/>
    </row>
    <row r="20" spans="1:28" ht="15" customHeight="1" x14ac:dyDescent="0.25">
      <c r="A20" s="7" t="s">
        <v>16</v>
      </c>
      <c r="B20" s="40">
        <v>2.9220000000000002</v>
      </c>
      <c r="C20" s="23">
        <v>10611094.15</v>
      </c>
      <c r="D20" s="23">
        <v>8488875.3000000007</v>
      </c>
      <c r="E20" s="23">
        <v>130059.83498940003</v>
      </c>
      <c r="F20" s="23">
        <v>103007.39</v>
      </c>
      <c r="G20" s="23">
        <v>1099701.05</v>
      </c>
      <c r="H20" s="8">
        <v>879760.93</v>
      </c>
      <c r="I20" s="9">
        <v>0</v>
      </c>
      <c r="J20" s="15"/>
      <c r="K20" s="22"/>
      <c r="L20" s="4"/>
    </row>
    <row r="21" spans="1:28" ht="15" customHeight="1" x14ac:dyDescent="0.25">
      <c r="A21" s="7" t="s">
        <v>17</v>
      </c>
      <c r="B21" s="40">
        <v>0.35399999999999998</v>
      </c>
      <c r="C21" s="23">
        <v>1285532.97</v>
      </c>
      <c r="D21" s="23">
        <v>1028426.3799999999</v>
      </c>
      <c r="E21" s="23">
        <v>15756.735655800001</v>
      </c>
      <c r="F21" s="23">
        <v>12479.34</v>
      </c>
      <c r="G21" s="23">
        <v>90935.590000000011</v>
      </c>
      <c r="H21" s="8">
        <v>72748.560000000012</v>
      </c>
      <c r="I21" s="9">
        <v>0</v>
      </c>
      <c r="J21" s="15"/>
      <c r="K21" s="22"/>
      <c r="L21" s="4"/>
    </row>
    <row r="22" spans="1:28" ht="15" customHeight="1" x14ac:dyDescent="0.25">
      <c r="A22" s="7" t="s">
        <v>18</v>
      </c>
      <c r="B22" s="40">
        <v>0.60699999999999998</v>
      </c>
      <c r="C22" s="23">
        <v>2204289.61</v>
      </c>
      <c r="D22" s="23">
        <v>1763431.67</v>
      </c>
      <c r="E22" s="23">
        <v>27017.905488900004</v>
      </c>
      <c r="F22" s="23">
        <v>21398.18</v>
      </c>
      <c r="G22" s="23">
        <v>460869.77000000008</v>
      </c>
      <c r="H22" s="8">
        <v>368695.9200000001</v>
      </c>
      <c r="I22" s="9">
        <v>0</v>
      </c>
      <c r="J22" s="15"/>
      <c r="K22" s="22"/>
      <c r="L22" s="4"/>
    </row>
    <row r="23" spans="1:28" ht="15" customHeight="1" x14ac:dyDescent="0.25">
      <c r="A23" s="7" t="s">
        <v>19</v>
      </c>
      <c r="B23" s="40">
        <v>1.0289999999999999</v>
      </c>
      <c r="C23" s="23">
        <v>3736761.0699999994</v>
      </c>
      <c r="D23" s="23">
        <v>2989408.8699999992</v>
      </c>
      <c r="E23" s="23">
        <v>45801.358728300002</v>
      </c>
      <c r="F23" s="23">
        <v>36274.67</v>
      </c>
      <c r="G23" s="23">
        <v>536246.85000000009</v>
      </c>
      <c r="H23" s="8">
        <v>428997.58000000007</v>
      </c>
      <c r="I23" s="9">
        <v>0</v>
      </c>
      <c r="J23" s="15"/>
      <c r="K23" s="22"/>
      <c r="L23" s="4"/>
    </row>
    <row r="24" spans="1:28" ht="15" customHeight="1" x14ac:dyDescent="0.25">
      <c r="A24" s="7" t="s">
        <v>20</v>
      </c>
      <c r="B24" s="40">
        <v>0.39500000000000002</v>
      </c>
      <c r="C24" s="23">
        <v>1434422.37</v>
      </c>
      <c r="D24" s="23">
        <v>1147537.8700000001</v>
      </c>
      <c r="E24" s="23">
        <v>17581.668316500003</v>
      </c>
      <c r="F24" s="23">
        <v>13924.68</v>
      </c>
      <c r="G24" s="23">
        <v>143708.5</v>
      </c>
      <c r="H24" s="8">
        <v>114966.88</v>
      </c>
      <c r="I24" s="9">
        <v>0</v>
      </c>
      <c r="J24" s="15"/>
      <c r="K24" s="22"/>
      <c r="L24" s="4"/>
    </row>
    <row r="25" spans="1:28" ht="15" customHeight="1" x14ac:dyDescent="0.25">
      <c r="A25" s="7" t="s">
        <v>21</v>
      </c>
      <c r="B25" s="40">
        <v>0.17599999999999999</v>
      </c>
      <c r="C25" s="23">
        <v>639135.04999999993</v>
      </c>
      <c r="D25" s="23">
        <v>511308.0199999999</v>
      </c>
      <c r="E25" s="23">
        <v>7833.8572752</v>
      </c>
      <c r="F25" s="23">
        <v>6204.41</v>
      </c>
      <c r="G25" s="23">
        <v>245627.98000000004</v>
      </c>
      <c r="H25" s="8">
        <v>196502.45000000004</v>
      </c>
      <c r="I25" s="9">
        <v>0</v>
      </c>
      <c r="J25" s="15"/>
      <c r="K25" s="22"/>
      <c r="L25" s="4"/>
    </row>
    <row r="26" spans="1:28" ht="15" customHeight="1" x14ac:dyDescent="0.25">
      <c r="A26" s="7" t="s">
        <v>22</v>
      </c>
      <c r="B26" s="40">
        <v>0.42099999999999999</v>
      </c>
      <c r="C26" s="23">
        <v>1528840.07</v>
      </c>
      <c r="D26" s="23">
        <v>1223072.07</v>
      </c>
      <c r="E26" s="23">
        <v>18738.942686700004</v>
      </c>
      <c r="F26" s="23">
        <v>14841.24</v>
      </c>
      <c r="G26" s="23">
        <v>130893.95000000001</v>
      </c>
      <c r="H26" s="8">
        <v>104715.24000000002</v>
      </c>
      <c r="I26" s="9">
        <v>0</v>
      </c>
      <c r="J26" s="15"/>
      <c r="K26" s="22"/>
      <c r="L26" s="4"/>
    </row>
    <row r="27" spans="1:28" ht="15" customHeight="1" x14ac:dyDescent="0.25">
      <c r="A27" s="7" t="s">
        <v>23</v>
      </c>
      <c r="B27" s="40">
        <v>3.1120000000000001</v>
      </c>
      <c r="C27" s="23">
        <v>11301069.49</v>
      </c>
      <c r="D27" s="23">
        <v>9040855.5899999999</v>
      </c>
      <c r="E27" s="23">
        <v>138516.84000240001</v>
      </c>
      <c r="F27" s="23">
        <v>109705.34</v>
      </c>
      <c r="G27" s="23">
        <v>2401696.87</v>
      </c>
      <c r="H27" s="8">
        <v>1921357.57</v>
      </c>
      <c r="I27" s="9">
        <v>0</v>
      </c>
      <c r="J27" s="15"/>
      <c r="K27" s="22"/>
      <c r="L27" s="4"/>
    </row>
    <row r="28" spans="1:28" ht="15" customHeight="1" x14ac:dyDescent="0.25">
      <c r="A28" s="7" t="s">
        <v>24</v>
      </c>
      <c r="B28" s="40">
        <v>7.2990000000000004</v>
      </c>
      <c r="C28" s="23">
        <v>26505946.709999997</v>
      </c>
      <c r="D28" s="23">
        <v>21204757.359999996</v>
      </c>
      <c r="E28" s="23">
        <v>324882.52415730001</v>
      </c>
      <c r="F28" s="23">
        <v>257306.96999999997</v>
      </c>
      <c r="G28" s="23">
        <v>3008676.5700000003</v>
      </c>
      <c r="H28" s="8">
        <v>2406941.3400000003</v>
      </c>
      <c r="I28" s="9">
        <v>0</v>
      </c>
      <c r="J28" s="15"/>
      <c r="K28" s="22"/>
      <c r="L28" s="4"/>
    </row>
    <row r="29" spans="1:28" ht="15" customHeight="1" x14ac:dyDescent="0.25">
      <c r="A29" s="7" t="s">
        <v>25</v>
      </c>
      <c r="B29" s="40">
        <v>0.89900000000000002</v>
      </c>
      <c r="C29" s="23">
        <v>3264672.6900000004</v>
      </c>
      <c r="D29" s="23">
        <v>2611738.1500000004</v>
      </c>
      <c r="E29" s="23">
        <v>40014.986877300005</v>
      </c>
      <c r="F29" s="23">
        <v>31691.87</v>
      </c>
      <c r="G29" s="23">
        <v>592024.72000000009</v>
      </c>
      <c r="H29" s="8">
        <v>473619.8600000001</v>
      </c>
      <c r="I29" s="9">
        <v>0</v>
      </c>
      <c r="J29" s="15"/>
      <c r="K29" s="22"/>
      <c r="L29" s="4"/>
    </row>
    <row r="30" spans="1:28" ht="15" customHeight="1" x14ac:dyDescent="0.25">
      <c r="A30" s="7" t="s">
        <v>26</v>
      </c>
      <c r="B30" s="40">
        <v>2.2320000000000002</v>
      </c>
      <c r="C30" s="23">
        <v>8105394.2699999996</v>
      </c>
      <c r="D30" s="23">
        <v>6484315.4299999997</v>
      </c>
      <c r="E30" s="23">
        <v>99347.553626400026</v>
      </c>
      <c r="F30" s="23">
        <v>78683.259999999995</v>
      </c>
      <c r="G30" s="23">
        <v>1468482.1400000001</v>
      </c>
      <c r="H30" s="8">
        <v>1174785.81</v>
      </c>
      <c r="I30" s="9">
        <v>0</v>
      </c>
      <c r="J30" s="15"/>
      <c r="K30" s="22"/>
      <c r="L30" s="4"/>
    </row>
    <row r="31" spans="1:28" ht="15" customHeight="1" x14ac:dyDescent="0.25">
      <c r="A31" s="7" t="s">
        <v>27</v>
      </c>
      <c r="B31" s="40">
        <v>0.79400000000000004</v>
      </c>
      <c r="C31" s="23">
        <v>2883370.5699999994</v>
      </c>
      <c r="D31" s="23">
        <v>2306696.4599999995</v>
      </c>
      <c r="E31" s="23">
        <v>35341.378843800005</v>
      </c>
      <c r="F31" s="23">
        <v>27990.370000000003</v>
      </c>
      <c r="G31" s="23">
        <v>186792.02</v>
      </c>
      <c r="H31" s="8">
        <v>149433.69</v>
      </c>
      <c r="I31" s="9">
        <v>0</v>
      </c>
      <c r="J31" s="15"/>
      <c r="K31" s="22"/>
      <c r="L31" s="4"/>
    </row>
    <row r="32" spans="1:28" ht="15" customHeight="1" x14ac:dyDescent="0.25">
      <c r="A32" s="7" t="s">
        <v>28</v>
      </c>
      <c r="B32" s="41">
        <v>0.46</v>
      </c>
      <c r="C32" s="23">
        <v>1670466.5699999998</v>
      </c>
      <c r="D32" s="23">
        <v>1336373.2599999998</v>
      </c>
      <c r="E32" s="23">
        <v>20474.854242000001</v>
      </c>
      <c r="F32" s="23">
        <v>16216.08</v>
      </c>
      <c r="G32" s="23">
        <v>114852.82</v>
      </c>
      <c r="H32" s="8">
        <v>91882.37</v>
      </c>
      <c r="I32" s="9">
        <v>0</v>
      </c>
      <c r="J32" s="15"/>
      <c r="K32" s="22"/>
      <c r="L32" s="4"/>
    </row>
    <row r="33" spans="1:12" ht="15" customHeight="1" x14ac:dyDescent="0.25">
      <c r="A33" s="7" t="s">
        <v>29</v>
      </c>
      <c r="B33" s="40">
        <v>0.182</v>
      </c>
      <c r="C33" s="23">
        <v>660923.74</v>
      </c>
      <c r="D33" s="23">
        <v>528739</v>
      </c>
      <c r="E33" s="23">
        <v>8100.9205914000013</v>
      </c>
      <c r="F33" s="23">
        <v>6415.9299999999994</v>
      </c>
      <c r="G33" s="23">
        <v>39377.14</v>
      </c>
      <c r="H33" s="8">
        <v>31501.8</v>
      </c>
      <c r="I33" s="9">
        <v>0</v>
      </c>
      <c r="J33" s="15"/>
      <c r="K33" s="22"/>
      <c r="L33" s="4"/>
    </row>
    <row r="34" spans="1:12" ht="15" customHeight="1" x14ac:dyDescent="0.25">
      <c r="A34" s="7" t="s">
        <v>30</v>
      </c>
      <c r="B34" s="40">
        <v>1.268</v>
      </c>
      <c r="C34" s="23">
        <v>4604677.4000000004</v>
      </c>
      <c r="D34" s="23">
        <v>3683741.9300000006</v>
      </c>
      <c r="E34" s="23">
        <v>56439.380823600004</v>
      </c>
      <c r="F34" s="23">
        <v>44699.99</v>
      </c>
      <c r="G34" s="23">
        <v>415292.19</v>
      </c>
      <c r="H34" s="8">
        <v>332233.84000000003</v>
      </c>
      <c r="I34" s="9">
        <v>0</v>
      </c>
      <c r="J34" s="15"/>
      <c r="K34" s="22"/>
      <c r="L34" s="4"/>
    </row>
    <row r="35" spans="1:12" ht="15" customHeight="1" x14ac:dyDescent="0.25">
      <c r="A35" s="7" t="s">
        <v>31</v>
      </c>
      <c r="B35" s="41">
        <v>0.27</v>
      </c>
      <c r="C35" s="23">
        <v>980491.22999999975</v>
      </c>
      <c r="D35" s="23">
        <v>784392.97999999975</v>
      </c>
      <c r="E35" s="23">
        <v>12017.849229000001</v>
      </c>
      <c r="F35" s="23">
        <v>9518.14</v>
      </c>
      <c r="G35" s="23">
        <v>108291.61</v>
      </c>
      <c r="H35" s="8">
        <v>86633.38</v>
      </c>
      <c r="I35" s="9">
        <v>0</v>
      </c>
      <c r="J35" s="15"/>
      <c r="K35" s="22"/>
      <c r="L35" s="4"/>
    </row>
    <row r="36" spans="1:12" ht="15" customHeight="1" x14ac:dyDescent="0.25">
      <c r="A36" s="7" t="s">
        <v>32</v>
      </c>
      <c r="B36" s="40">
        <v>0.69399999999999995</v>
      </c>
      <c r="C36" s="23">
        <v>2520225.66</v>
      </c>
      <c r="D36" s="23">
        <v>2016180.5100000002</v>
      </c>
      <c r="E36" s="23">
        <v>30890.3235738</v>
      </c>
      <c r="F36" s="23">
        <v>24465.13</v>
      </c>
      <c r="G36" s="23">
        <v>179704.91999999998</v>
      </c>
      <c r="H36" s="8">
        <v>143763.99</v>
      </c>
      <c r="I36" s="9">
        <v>0</v>
      </c>
      <c r="J36" s="15"/>
      <c r="K36" s="22"/>
      <c r="L36" s="4"/>
    </row>
    <row r="37" spans="1:12" ht="15" customHeight="1" x14ac:dyDescent="0.25">
      <c r="A37" s="7" t="s">
        <v>33</v>
      </c>
      <c r="B37" s="40">
        <v>0.28599999999999998</v>
      </c>
      <c r="C37" s="23">
        <v>1038594.4299999999</v>
      </c>
      <c r="D37" s="23">
        <v>830875.55999999994</v>
      </c>
      <c r="E37" s="23">
        <v>12730.0180722</v>
      </c>
      <c r="F37" s="23">
        <v>10082.18</v>
      </c>
      <c r="G37" s="23">
        <v>152118.22</v>
      </c>
      <c r="H37" s="8">
        <v>121694.67</v>
      </c>
      <c r="I37" s="9">
        <v>0</v>
      </c>
      <c r="J37" s="15"/>
      <c r="K37" s="22"/>
      <c r="L37" s="4"/>
    </row>
    <row r="38" spans="1:12" ht="15" customHeight="1" x14ac:dyDescent="0.25">
      <c r="A38" s="7" t="s">
        <v>1</v>
      </c>
      <c r="B38" s="40">
        <v>0.438</v>
      </c>
      <c r="C38" s="23">
        <v>1590574.7200000002</v>
      </c>
      <c r="D38" s="23">
        <v>1272459.7800000003</v>
      </c>
      <c r="E38" s="23">
        <v>19495.622082600003</v>
      </c>
      <c r="F38" s="23">
        <v>15440.529999999999</v>
      </c>
      <c r="G38" s="23">
        <v>152602.98000000001</v>
      </c>
      <c r="H38" s="8">
        <v>122082.47</v>
      </c>
      <c r="I38" s="9">
        <v>0</v>
      </c>
      <c r="J38" s="15"/>
      <c r="K38" s="22"/>
      <c r="L38" s="4"/>
    </row>
    <row r="39" spans="1:12" ht="15" customHeight="1" x14ac:dyDescent="0.25">
      <c r="A39" s="7" t="s">
        <v>34</v>
      </c>
      <c r="B39" s="40">
        <v>0.35899999999999999</v>
      </c>
      <c r="C39" s="23">
        <v>1303690.22</v>
      </c>
      <c r="D39" s="23">
        <v>1042952.19</v>
      </c>
      <c r="E39" s="23">
        <v>15979.288419300001</v>
      </c>
      <c r="F39" s="23">
        <v>12655.600000000002</v>
      </c>
      <c r="G39" s="23">
        <v>317438.88</v>
      </c>
      <c r="H39" s="8">
        <v>253951.19</v>
      </c>
      <c r="I39" s="9">
        <v>0</v>
      </c>
      <c r="J39" s="15"/>
      <c r="K39" s="22"/>
      <c r="L39" s="4"/>
    </row>
    <row r="40" spans="1:12" ht="15" customHeight="1" x14ac:dyDescent="0.25">
      <c r="A40" s="7" t="s">
        <v>35</v>
      </c>
      <c r="B40" s="40">
        <v>0.81200000000000006</v>
      </c>
      <c r="C40" s="23">
        <v>2948736.65</v>
      </c>
      <c r="D40" s="23">
        <v>2358989.35</v>
      </c>
      <c r="E40" s="23">
        <v>36142.568792400009</v>
      </c>
      <c r="F40" s="23">
        <v>28624.920000000002</v>
      </c>
      <c r="G40" s="23">
        <v>2183790.7300000004</v>
      </c>
      <c r="H40" s="8">
        <v>1747032.6800000006</v>
      </c>
      <c r="I40" s="9">
        <v>0</v>
      </c>
      <c r="J40" s="15"/>
      <c r="K40" s="22"/>
      <c r="L40" s="4"/>
    </row>
    <row r="41" spans="1:12" ht="15" customHeight="1" x14ac:dyDescent="0.25">
      <c r="A41" s="7" t="s">
        <v>36</v>
      </c>
      <c r="B41" s="40">
        <v>0.372</v>
      </c>
      <c r="C41" s="23">
        <v>1350899.0599999998</v>
      </c>
      <c r="D41" s="23">
        <v>1080719.2399999998</v>
      </c>
      <c r="E41" s="23">
        <v>16557.925604399999</v>
      </c>
      <c r="F41" s="23">
        <v>13113.88</v>
      </c>
      <c r="G41" s="23">
        <v>293790.44</v>
      </c>
      <c r="H41" s="8">
        <v>235032.44</v>
      </c>
      <c r="I41" s="9">
        <v>0</v>
      </c>
      <c r="J41" s="15"/>
      <c r="K41" s="22"/>
      <c r="L41" s="4"/>
    </row>
    <row r="42" spans="1:12" ht="15" customHeight="1" x14ac:dyDescent="0.25">
      <c r="A42" s="7" t="s">
        <v>37</v>
      </c>
      <c r="B42" s="40">
        <v>0.23100000000000001</v>
      </c>
      <c r="C42" s="23">
        <v>838864.74000000011</v>
      </c>
      <c r="D42" s="23">
        <v>671091.78</v>
      </c>
      <c r="E42" s="23">
        <v>10281.9376737</v>
      </c>
      <c r="F42" s="23">
        <v>8143.2999999999993</v>
      </c>
      <c r="G42" s="23">
        <v>132362.64000000001</v>
      </c>
      <c r="H42" s="8">
        <v>105890.19000000002</v>
      </c>
      <c r="I42" s="9">
        <v>0</v>
      </c>
      <c r="J42" s="15"/>
      <c r="K42" s="22"/>
      <c r="L42" s="4"/>
    </row>
    <row r="43" spans="1:12" ht="15" customHeight="1" x14ac:dyDescent="0.25">
      <c r="A43" s="7" t="s">
        <v>38</v>
      </c>
      <c r="B43" s="40">
        <v>0.24299999999999999</v>
      </c>
      <c r="C43" s="23">
        <v>882442.10000000009</v>
      </c>
      <c r="D43" s="23">
        <v>705953.68000000017</v>
      </c>
      <c r="E43" s="23">
        <v>10816.064306100001</v>
      </c>
      <c r="F43" s="23">
        <v>8566.33</v>
      </c>
      <c r="G43" s="23">
        <v>74754.509999999995</v>
      </c>
      <c r="H43" s="8">
        <v>59803.679999999993</v>
      </c>
      <c r="I43" s="9">
        <v>0</v>
      </c>
      <c r="J43" s="15"/>
      <c r="K43" s="22"/>
      <c r="L43" s="4"/>
    </row>
    <row r="44" spans="1:12" ht="15" customHeight="1" x14ac:dyDescent="0.25">
      <c r="A44" s="7" t="s">
        <v>39</v>
      </c>
      <c r="B44" s="40">
        <v>0.315</v>
      </c>
      <c r="C44" s="23">
        <v>1143906.48</v>
      </c>
      <c r="D44" s="23">
        <v>915125.17999999993</v>
      </c>
      <c r="E44" s="23">
        <v>14020.824100500002</v>
      </c>
      <c r="F44" s="23">
        <v>11104.49</v>
      </c>
      <c r="G44" s="23">
        <v>205939.17</v>
      </c>
      <c r="H44" s="8">
        <v>164751.43</v>
      </c>
      <c r="I44" s="9">
        <v>0</v>
      </c>
      <c r="J44" s="15"/>
      <c r="K44" s="22"/>
      <c r="L44" s="4"/>
    </row>
    <row r="45" spans="1:12" ht="15" customHeight="1" x14ac:dyDescent="0.25">
      <c r="A45" s="7" t="s">
        <v>40</v>
      </c>
      <c r="B45" s="40">
        <v>0.29899999999999999</v>
      </c>
      <c r="C45" s="23">
        <v>1085803.26</v>
      </c>
      <c r="D45" s="23">
        <v>868642.62</v>
      </c>
      <c r="E45" s="23">
        <v>13308.655257300001</v>
      </c>
      <c r="F45" s="23">
        <v>10540.449999999999</v>
      </c>
      <c r="G45" s="23">
        <v>159832.09999999998</v>
      </c>
      <c r="H45" s="8">
        <v>127865.74999999999</v>
      </c>
      <c r="I45" s="9">
        <v>0</v>
      </c>
      <c r="J45" s="15"/>
      <c r="K45" s="22"/>
      <c r="L45" s="4"/>
    </row>
    <row r="46" spans="1:12" ht="15" customHeight="1" x14ac:dyDescent="0.25">
      <c r="A46" s="7" t="s">
        <v>41</v>
      </c>
      <c r="B46" s="40">
        <v>0.31900000000000001</v>
      </c>
      <c r="C46" s="23">
        <v>1158432.26</v>
      </c>
      <c r="D46" s="23">
        <v>926745.82000000007</v>
      </c>
      <c r="E46" s="23">
        <v>14198.866311300002</v>
      </c>
      <c r="F46" s="23">
        <v>11245.5</v>
      </c>
      <c r="G46" s="23">
        <v>105361.59999999999</v>
      </c>
      <c r="H46" s="8">
        <v>84289.37</v>
      </c>
      <c r="I46" s="9">
        <v>0</v>
      </c>
      <c r="J46" s="15"/>
      <c r="K46" s="22"/>
      <c r="L46" s="4"/>
    </row>
    <row r="47" spans="1:12" ht="15" customHeight="1" x14ac:dyDescent="0.25">
      <c r="A47" s="7" t="s">
        <v>42</v>
      </c>
      <c r="B47" s="40">
        <v>2.4550000000000001</v>
      </c>
      <c r="C47" s="23">
        <v>8915207.4299999997</v>
      </c>
      <c r="D47" s="23">
        <v>7132165.9699999997</v>
      </c>
      <c r="E47" s="23">
        <v>109273.40687850003</v>
      </c>
      <c r="F47" s="23">
        <v>86544.540000000008</v>
      </c>
      <c r="G47" s="23">
        <v>313752.93000000005</v>
      </c>
      <c r="H47" s="8">
        <v>251002.42000000004</v>
      </c>
      <c r="I47" s="9">
        <v>0</v>
      </c>
      <c r="J47" s="15"/>
      <c r="K47" s="22"/>
      <c r="L47" s="4"/>
    </row>
    <row r="48" spans="1:12" ht="15" customHeight="1" x14ac:dyDescent="0.25">
      <c r="A48" s="7" t="s">
        <v>43</v>
      </c>
      <c r="B48" s="40">
        <v>0.34799999999999998</v>
      </c>
      <c r="C48" s="23">
        <v>1263744.28</v>
      </c>
      <c r="D48" s="23">
        <v>1010995.4400000001</v>
      </c>
      <c r="E48" s="23">
        <v>15489.6723396</v>
      </c>
      <c r="F48" s="23">
        <v>12267.82</v>
      </c>
      <c r="G48" s="23">
        <v>131551.91000000003</v>
      </c>
      <c r="H48" s="8">
        <v>105241.61000000003</v>
      </c>
      <c r="I48" s="9">
        <v>0</v>
      </c>
      <c r="J48" s="15"/>
      <c r="K48" s="22"/>
      <c r="L48" s="4"/>
    </row>
    <row r="49" spans="1:12" ht="15" customHeight="1" x14ac:dyDescent="0.25">
      <c r="A49" s="7" t="s">
        <v>44</v>
      </c>
      <c r="B49" s="40">
        <v>0.496</v>
      </c>
      <c r="C49" s="23">
        <v>1801198.7300000002</v>
      </c>
      <c r="D49" s="23">
        <v>1440958.9700000002</v>
      </c>
      <c r="E49" s="23">
        <v>22077.234139200002</v>
      </c>
      <c r="F49" s="23">
        <v>17485.169999999998</v>
      </c>
      <c r="G49" s="23">
        <v>330399.75</v>
      </c>
      <c r="H49" s="8">
        <v>264319.90000000002</v>
      </c>
      <c r="I49" s="9">
        <v>0</v>
      </c>
      <c r="J49" s="15"/>
      <c r="K49" s="22"/>
      <c r="L49" s="4"/>
    </row>
    <row r="50" spans="1:12" ht="15" customHeight="1" x14ac:dyDescent="0.25">
      <c r="A50" s="7" t="s">
        <v>2</v>
      </c>
      <c r="B50" s="40">
        <v>0.871</v>
      </c>
      <c r="C50" s="23">
        <v>3162992.1300000004</v>
      </c>
      <c r="D50" s="23">
        <v>2530393.6900000004</v>
      </c>
      <c r="E50" s="23">
        <v>38768.691401700009</v>
      </c>
      <c r="F50" s="23">
        <v>30704.800000000003</v>
      </c>
      <c r="G50" s="23">
        <v>351238.15</v>
      </c>
      <c r="H50" s="8">
        <v>280990.59000000003</v>
      </c>
      <c r="I50" s="9">
        <v>0</v>
      </c>
      <c r="J50" s="15"/>
      <c r="K50" s="22"/>
      <c r="L50" s="4"/>
    </row>
    <row r="51" spans="1:12" ht="15" customHeight="1" x14ac:dyDescent="0.25">
      <c r="A51" s="7" t="s">
        <v>45</v>
      </c>
      <c r="B51" s="41">
        <v>0.21</v>
      </c>
      <c r="C51" s="23">
        <v>762604.3</v>
      </c>
      <c r="D51" s="23">
        <v>610083.45000000007</v>
      </c>
      <c r="E51" s="23">
        <v>9347.2160670000012</v>
      </c>
      <c r="F51" s="23">
        <v>7403</v>
      </c>
      <c r="G51" s="23">
        <v>71211.25</v>
      </c>
      <c r="H51" s="8">
        <v>56969.08</v>
      </c>
      <c r="I51" s="9">
        <v>0</v>
      </c>
      <c r="J51" s="15"/>
      <c r="K51" s="22"/>
      <c r="L51" s="4"/>
    </row>
    <row r="52" spans="1:12" ht="15" customHeight="1" x14ac:dyDescent="0.25">
      <c r="A52" s="7" t="s">
        <v>46</v>
      </c>
      <c r="B52" s="40">
        <v>0.36199999999999999</v>
      </c>
      <c r="C52" s="23">
        <v>1314584.57</v>
      </c>
      <c r="D52" s="23">
        <v>1051667.6600000001</v>
      </c>
      <c r="E52" s="23">
        <v>16112.820077400002</v>
      </c>
      <c r="F52" s="23">
        <v>12761.36</v>
      </c>
      <c r="G52" s="23">
        <v>158001.74</v>
      </c>
      <c r="H52" s="8">
        <v>126401.48</v>
      </c>
      <c r="I52" s="9">
        <v>0</v>
      </c>
      <c r="J52" s="15"/>
      <c r="K52" s="22"/>
      <c r="L52" s="4"/>
    </row>
    <row r="53" spans="1:12" ht="15" customHeight="1" x14ac:dyDescent="0.25">
      <c r="A53" s="7" t="s">
        <v>47</v>
      </c>
      <c r="B53" s="40">
        <v>0.373</v>
      </c>
      <c r="C53" s="23">
        <v>1354530.51</v>
      </c>
      <c r="D53" s="23">
        <v>1083624.3900000001</v>
      </c>
      <c r="E53" s="23">
        <v>16602.436157100001</v>
      </c>
      <c r="F53" s="23">
        <v>13149.130000000001</v>
      </c>
      <c r="G53" s="23">
        <v>67472.459999999992</v>
      </c>
      <c r="H53" s="8">
        <v>53978.05999999999</v>
      </c>
      <c r="I53" s="9">
        <v>0</v>
      </c>
      <c r="J53" s="15"/>
      <c r="K53" s="22"/>
      <c r="L53" s="4"/>
    </row>
    <row r="54" spans="1:12" ht="15" customHeight="1" x14ac:dyDescent="0.25">
      <c r="A54" s="7" t="s">
        <v>48</v>
      </c>
      <c r="B54" s="40">
        <v>4.9790000000000001</v>
      </c>
      <c r="C54" s="23">
        <v>18080984.859999999</v>
      </c>
      <c r="D54" s="23">
        <v>14464787.889999999</v>
      </c>
      <c r="E54" s="23">
        <v>221618.04189330002</v>
      </c>
      <c r="F54" s="23">
        <v>175521.49</v>
      </c>
      <c r="G54" s="23">
        <v>2028040.0299999996</v>
      </c>
      <c r="H54" s="8">
        <v>1622432.1099999994</v>
      </c>
      <c r="I54" s="9">
        <v>0</v>
      </c>
      <c r="J54" s="15"/>
      <c r="K54" s="22"/>
      <c r="L54" s="4"/>
    </row>
    <row r="55" spans="1:12" ht="15" customHeight="1" x14ac:dyDescent="0.25">
      <c r="A55" s="7" t="s">
        <v>49</v>
      </c>
      <c r="B55" s="40">
        <v>0.27600000000000002</v>
      </c>
      <c r="C55" s="23">
        <v>1002279.9299999998</v>
      </c>
      <c r="D55" s="23">
        <v>801823.92999999982</v>
      </c>
      <c r="E55" s="23">
        <v>12284.912545200003</v>
      </c>
      <c r="F55" s="23">
        <v>9729.66</v>
      </c>
      <c r="G55" s="23">
        <v>187221.9</v>
      </c>
      <c r="H55" s="8">
        <v>149777.60000000001</v>
      </c>
      <c r="I55" s="9">
        <v>0</v>
      </c>
      <c r="J55" s="15"/>
      <c r="K55" s="22"/>
      <c r="L55" s="4"/>
    </row>
    <row r="56" spans="1:12" ht="15" customHeight="1" x14ac:dyDescent="0.25">
      <c r="A56" s="7" t="s">
        <v>50</v>
      </c>
      <c r="B56" s="40">
        <v>0.65800000000000003</v>
      </c>
      <c r="C56" s="23">
        <v>2389493.4699999997</v>
      </c>
      <c r="D56" s="23">
        <v>1911594.7699999996</v>
      </c>
      <c r="E56" s="23">
        <v>29287.943676600004</v>
      </c>
      <c r="F56" s="23">
        <v>23196.05</v>
      </c>
      <c r="G56" s="23">
        <v>443994.66000000003</v>
      </c>
      <c r="H56" s="8">
        <v>355195.81000000006</v>
      </c>
      <c r="I56" s="9">
        <v>0</v>
      </c>
      <c r="J56" s="15"/>
      <c r="K56" s="22"/>
      <c r="L56" s="4"/>
    </row>
    <row r="57" spans="1:12" ht="15" customHeight="1" x14ac:dyDescent="0.25">
      <c r="A57" s="7" t="s">
        <v>51</v>
      </c>
      <c r="B57" s="40">
        <v>0.61099999999999999</v>
      </c>
      <c r="C57" s="23">
        <v>2218815.3800000004</v>
      </c>
      <c r="D57" s="23">
        <v>1775052.3200000003</v>
      </c>
      <c r="E57" s="23">
        <v>27195.947699700002</v>
      </c>
      <c r="F57" s="23">
        <v>21539.190000000002</v>
      </c>
      <c r="G57" s="23">
        <v>181241.78000000003</v>
      </c>
      <c r="H57" s="8">
        <v>144993.50000000003</v>
      </c>
      <c r="I57" s="9">
        <v>0</v>
      </c>
      <c r="J57" s="15"/>
      <c r="K57" s="22"/>
      <c r="L57" s="4"/>
    </row>
    <row r="58" spans="1:12" ht="15" customHeight="1" x14ac:dyDescent="0.25">
      <c r="A58" s="7" t="s">
        <v>52</v>
      </c>
      <c r="B58" s="40">
        <v>0.436</v>
      </c>
      <c r="C58" s="23">
        <v>1583311.8099999996</v>
      </c>
      <c r="D58" s="23">
        <v>1266649.4399999995</v>
      </c>
      <c r="E58" s="23">
        <v>19406.600977200003</v>
      </c>
      <c r="F58" s="23">
        <v>15370.029999999999</v>
      </c>
      <c r="G58" s="23">
        <v>133252.29999999999</v>
      </c>
      <c r="H58" s="8">
        <v>106601.90999999999</v>
      </c>
      <c r="I58" s="9">
        <v>0</v>
      </c>
      <c r="J58" s="15"/>
      <c r="K58" s="22"/>
      <c r="L58" s="4"/>
    </row>
    <row r="59" spans="1:12" ht="15" customHeight="1" x14ac:dyDescent="0.25">
      <c r="A59" s="7" t="s">
        <v>53</v>
      </c>
      <c r="B59" s="40">
        <v>0.495</v>
      </c>
      <c r="C59" s="23">
        <v>1797567.2899999998</v>
      </c>
      <c r="D59" s="23">
        <v>1438053.8099999998</v>
      </c>
      <c r="E59" s="23">
        <v>22032.7235865</v>
      </c>
      <c r="F59" s="23">
        <v>17449.920000000002</v>
      </c>
      <c r="G59" s="23">
        <v>208261.56000000003</v>
      </c>
      <c r="H59" s="8">
        <v>166609.35000000003</v>
      </c>
      <c r="I59" s="9">
        <v>0</v>
      </c>
      <c r="J59" s="15"/>
      <c r="K59" s="22"/>
      <c r="L59" s="4"/>
    </row>
    <row r="60" spans="1:12" ht="15" customHeight="1" x14ac:dyDescent="0.25">
      <c r="A60" s="7" t="s">
        <v>54</v>
      </c>
      <c r="B60" s="40">
        <v>0.52100000000000002</v>
      </c>
      <c r="C60" s="23">
        <v>1891984.97</v>
      </c>
      <c r="D60" s="23">
        <v>1513587.96</v>
      </c>
      <c r="E60" s="23">
        <v>23189.997956700005</v>
      </c>
      <c r="F60" s="23">
        <v>18366.47</v>
      </c>
      <c r="G60" s="23">
        <v>189726.60000000003</v>
      </c>
      <c r="H60" s="8">
        <v>151781.36000000004</v>
      </c>
      <c r="I60" s="9">
        <v>0</v>
      </c>
      <c r="J60" s="15"/>
      <c r="K60" s="22"/>
      <c r="L60" s="4"/>
    </row>
    <row r="61" spans="1:12" ht="15" customHeight="1" x14ac:dyDescent="0.25">
      <c r="A61" s="7" t="s">
        <v>55</v>
      </c>
      <c r="B61" s="40">
        <v>0.28299999999999997</v>
      </c>
      <c r="C61" s="23">
        <v>1027700.0700000002</v>
      </c>
      <c r="D61" s="23">
        <v>822160.07000000018</v>
      </c>
      <c r="E61" s="23">
        <v>12596.4864141</v>
      </c>
      <c r="F61" s="23">
        <v>9976.41</v>
      </c>
      <c r="G61" s="23">
        <v>50737.210000000006</v>
      </c>
      <c r="H61" s="8">
        <v>40589.880000000005</v>
      </c>
      <c r="I61" s="9">
        <v>0</v>
      </c>
      <c r="J61" s="15"/>
      <c r="K61" s="22"/>
      <c r="L61" s="4"/>
    </row>
    <row r="62" spans="1:12" ht="15" customHeight="1" x14ac:dyDescent="0.25">
      <c r="A62" s="7" t="s">
        <v>56</v>
      </c>
      <c r="B62" s="40">
        <v>0.54600000000000004</v>
      </c>
      <c r="C62" s="23">
        <v>1982771.2199999997</v>
      </c>
      <c r="D62" s="23">
        <v>1586216.9799999997</v>
      </c>
      <c r="E62" s="23">
        <v>24302.761774200004</v>
      </c>
      <c r="F62" s="23">
        <v>19247.79</v>
      </c>
      <c r="G62" s="23">
        <v>129334.44</v>
      </c>
      <c r="H62" s="8">
        <v>103467.61</v>
      </c>
      <c r="I62" s="9">
        <v>0</v>
      </c>
      <c r="J62" s="15"/>
      <c r="K62" s="22"/>
      <c r="L62" s="4"/>
    </row>
    <row r="63" spans="1:12" ht="15" customHeight="1" x14ac:dyDescent="0.25">
      <c r="A63" s="7" t="s">
        <v>57</v>
      </c>
      <c r="B63" s="40">
        <v>0.28100000000000003</v>
      </c>
      <c r="C63" s="23">
        <v>1020437.1900000001</v>
      </c>
      <c r="D63" s="23">
        <v>816349.74</v>
      </c>
      <c r="E63" s="23">
        <v>12507.465308700002</v>
      </c>
      <c r="F63" s="23">
        <v>9905.91</v>
      </c>
      <c r="G63" s="23">
        <v>90109.77</v>
      </c>
      <c r="H63" s="8">
        <v>72087.88</v>
      </c>
      <c r="I63" s="9">
        <v>0</v>
      </c>
      <c r="J63" s="15"/>
      <c r="K63" s="22"/>
      <c r="L63" s="4"/>
    </row>
    <row r="64" spans="1:12" ht="15" customHeight="1" x14ac:dyDescent="0.25">
      <c r="A64" s="7" t="s">
        <v>58</v>
      </c>
      <c r="B64" s="40">
        <v>1.3109999999999999</v>
      </c>
      <c r="C64" s="23">
        <v>4760829.709999999</v>
      </c>
      <c r="D64" s="23">
        <v>3808663.7599999988</v>
      </c>
      <c r="E64" s="23">
        <v>58353.334589700004</v>
      </c>
      <c r="F64" s="23">
        <v>46215.839999999997</v>
      </c>
      <c r="G64" s="23">
        <v>647889.5</v>
      </c>
      <c r="H64" s="8">
        <v>518311.69</v>
      </c>
      <c r="I64" s="9">
        <v>0</v>
      </c>
      <c r="J64" s="15"/>
      <c r="K64" s="22"/>
      <c r="L64" s="4"/>
    </row>
    <row r="65" spans="1:12" ht="15" customHeight="1" x14ac:dyDescent="0.25">
      <c r="A65" s="7" t="s">
        <v>59</v>
      </c>
      <c r="B65" s="40">
        <v>0.436</v>
      </c>
      <c r="C65" s="23">
        <v>1583311.8099999996</v>
      </c>
      <c r="D65" s="23">
        <v>1266649.4399999995</v>
      </c>
      <c r="E65" s="23">
        <v>19406.600977200003</v>
      </c>
      <c r="F65" s="23">
        <v>15370.029999999999</v>
      </c>
      <c r="G65" s="23">
        <v>178785.04</v>
      </c>
      <c r="H65" s="8">
        <v>143028.1</v>
      </c>
      <c r="I65" s="9">
        <v>0</v>
      </c>
      <c r="J65" s="15"/>
      <c r="K65" s="22"/>
      <c r="L65" s="4"/>
    </row>
    <row r="66" spans="1:12" ht="15" customHeight="1" x14ac:dyDescent="0.25">
      <c r="A66" s="7" t="s">
        <v>60</v>
      </c>
      <c r="B66" s="40">
        <v>0.307</v>
      </c>
      <c r="C66" s="23">
        <v>1114854.8799999997</v>
      </c>
      <c r="D66" s="23">
        <v>891883.89999999967</v>
      </c>
      <c r="E66" s="23">
        <v>13664.739678900001</v>
      </c>
      <c r="F66" s="23">
        <v>10822.47</v>
      </c>
      <c r="G66" s="23">
        <v>204055.96000000002</v>
      </c>
      <c r="H66" s="8">
        <v>163244.88</v>
      </c>
      <c r="I66" s="9">
        <v>0</v>
      </c>
      <c r="J66" s="15"/>
      <c r="K66" s="22"/>
      <c r="L66" s="4"/>
    </row>
    <row r="67" spans="1:12" ht="15" customHeight="1" x14ac:dyDescent="0.25">
      <c r="A67" s="7" t="s">
        <v>61</v>
      </c>
      <c r="B67" s="40">
        <v>0.73199999999999998</v>
      </c>
      <c r="C67" s="23">
        <v>2658220.7100000004</v>
      </c>
      <c r="D67" s="23">
        <v>2126576.5700000003</v>
      </c>
      <c r="E67" s="23">
        <v>32581.724576400004</v>
      </c>
      <c r="F67" s="23">
        <v>25804.73</v>
      </c>
      <c r="G67" s="23">
        <v>210109.88</v>
      </c>
      <c r="H67" s="8">
        <v>168087.97999999998</v>
      </c>
      <c r="I67" s="9">
        <v>0</v>
      </c>
      <c r="J67" s="15"/>
      <c r="K67" s="22"/>
      <c r="L67" s="4"/>
    </row>
    <row r="68" spans="1:12" ht="15" customHeight="1" x14ac:dyDescent="0.25">
      <c r="A68" s="7" t="s">
        <v>62</v>
      </c>
      <c r="B68" s="40">
        <v>0.14199999999999999</v>
      </c>
      <c r="C68" s="23">
        <v>515665.76999999996</v>
      </c>
      <c r="D68" s="23">
        <v>412532.61999999994</v>
      </c>
      <c r="E68" s="23">
        <v>6320.4984833999997</v>
      </c>
      <c r="F68" s="23">
        <v>5005.83</v>
      </c>
      <c r="G68" s="23">
        <v>264767.91000000003</v>
      </c>
      <c r="H68" s="8">
        <v>211814.41000000003</v>
      </c>
      <c r="I68" s="9">
        <v>0</v>
      </c>
      <c r="J68" s="15"/>
      <c r="K68" s="22"/>
      <c r="L68" s="4"/>
    </row>
    <row r="69" spans="1:12" ht="15" customHeight="1" x14ac:dyDescent="0.25">
      <c r="A69" s="7" t="s">
        <v>63</v>
      </c>
      <c r="B69" s="40">
        <v>0.20899999999999999</v>
      </c>
      <c r="C69" s="23">
        <v>758972.87000000011</v>
      </c>
      <c r="D69" s="23">
        <v>607178.30000000005</v>
      </c>
      <c r="E69" s="23">
        <v>9302.7055142999998</v>
      </c>
      <c r="F69" s="23">
        <v>7367.74</v>
      </c>
      <c r="G69" s="23">
        <v>59137.06</v>
      </c>
      <c r="H69" s="8">
        <v>47309.74</v>
      </c>
      <c r="I69" s="9">
        <v>0</v>
      </c>
      <c r="J69" s="15"/>
      <c r="K69" s="22"/>
      <c r="L69" s="4"/>
    </row>
    <row r="70" spans="1:12" ht="15" customHeight="1" x14ac:dyDescent="0.25">
      <c r="A70" s="7" t="s">
        <v>64</v>
      </c>
      <c r="B70" s="41">
        <v>0.32</v>
      </c>
      <c r="C70" s="23">
        <v>1162063.6999999997</v>
      </c>
      <c r="D70" s="23">
        <v>929650.9299999997</v>
      </c>
      <c r="E70" s="23">
        <v>14243.376864000002</v>
      </c>
      <c r="F70" s="23">
        <v>11280.76</v>
      </c>
      <c r="G70" s="23">
        <v>220583.31</v>
      </c>
      <c r="H70" s="8">
        <v>176466.74</v>
      </c>
      <c r="I70" s="9">
        <v>0</v>
      </c>
      <c r="J70" s="15"/>
      <c r="K70" s="22"/>
      <c r="L70" s="4"/>
    </row>
    <row r="71" spans="1:12" ht="15" customHeight="1" x14ac:dyDescent="0.25">
      <c r="A71" s="7" t="s">
        <v>65</v>
      </c>
      <c r="B71" s="40">
        <v>0.85399999999999998</v>
      </c>
      <c r="C71" s="23">
        <v>3101257.4900000007</v>
      </c>
      <c r="D71" s="23">
        <v>2481006.0000000009</v>
      </c>
      <c r="E71" s="23">
        <v>38012.012005800003</v>
      </c>
      <c r="F71" s="23">
        <v>30105.52</v>
      </c>
      <c r="G71" s="23">
        <v>265797.22000000003</v>
      </c>
      <c r="H71" s="8">
        <v>212637.86000000004</v>
      </c>
      <c r="I71" s="9">
        <v>0</v>
      </c>
      <c r="J71" s="15"/>
      <c r="K71" s="22"/>
      <c r="L71" s="4"/>
    </row>
    <row r="72" spans="1:12" ht="15" customHeight="1" x14ac:dyDescent="0.25">
      <c r="A72" s="7" t="s">
        <v>66</v>
      </c>
      <c r="B72" s="41">
        <v>0.25</v>
      </c>
      <c r="C72" s="23">
        <v>907862.2699999999</v>
      </c>
      <c r="D72" s="23">
        <v>726289.82</v>
      </c>
      <c r="E72" s="23">
        <v>11127.638175000002</v>
      </c>
      <c r="F72" s="23">
        <v>8813.09</v>
      </c>
      <c r="G72" s="23">
        <v>109804.06</v>
      </c>
      <c r="H72" s="8">
        <v>87843.35</v>
      </c>
      <c r="I72" s="9">
        <v>0</v>
      </c>
      <c r="J72" s="15"/>
      <c r="K72" s="22"/>
      <c r="L72" s="4"/>
    </row>
    <row r="73" spans="1:12" ht="15" customHeight="1" x14ac:dyDescent="0.25">
      <c r="A73" s="7" t="s">
        <v>67</v>
      </c>
      <c r="B73" s="40">
        <v>0.54500000000000004</v>
      </c>
      <c r="C73" s="23">
        <v>1979139.74</v>
      </c>
      <c r="D73" s="23">
        <v>1583311.78</v>
      </c>
      <c r="E73" s="23">
        <v>24258.251221500002</v>
      </c>
      <c r="F73" s="23">
        <v>19212.53</v>
      </c>
      <c r="G73" s="23">
        <v>100031.84999999999</v>
      </c>
      <c r="H73" s="8">
        <v>80025.569999999992</v>
      </c>
      <c r="I73" s="9">
        <v>0</v>
      </c>
      <c r="J73" s="15"/>
      <c r="K73" s="22"/>
      <c r="L73" s="4"/>
    </row>
    <row r="74" spans="1:12" ht="15" customHeight="1" x14ac:dyDescent="0.25">
      <c r="A74" s="7" t="s">
        <v>68</v>
      </c>
      <c r="B74" s="40">
        <v>2.2349999999999999</v>
      </c>
      <c r="C74" s="23">
        <v>8116288.6300000008</v>
      </c>
      <c r="D74" s="23">
        <v>6493030.9000000013</v>
      </c>
      <c r="E74" s="23">
        <v>99481.085284500004</v>
      </c>
      <c r="F74" s="23">
        <v>78789.03</v>
      </c>
      <c r="G74" s="23">
        <v>637374.31000000006</v>
      </c>
      <c r="H74" s="8">
        <v>509899.55000000005</v>
      </c>
      <c r="I74" s="9">
        <v>0</v>
      </c>
      <c r="J74" s="15"/>
      <c r="K74" s="22"/>
      <c r="L74" s="4"/>
    </row>
    <row r="75" spans="1:12" ht="15" customHeight="1" x14ac:dyDescent="0.25">
      <c r="A75" s="7" t="s">
        <v>69</v>
      </c>
      <c r="B75" s="40">
        <v>0.65100000000000002</v>
      </c>
      <c r="C75" s="23">
        <v>2364073.3500000006</v>
      </c>
      <c r="D75" s="23">
        <v>1891258.6800000006</v>
      </c>
      <c r="E75" s="23">
        <v>28976.369807700004</v>
      </c>
      <c r="F75" s="23">
        <v>22949.279999999999</v>
      </c>
      <c r="G75" s="23">
        <v>276368.46000000002</v>
      </c>
      <c r="H75" s="8">
        <v>221094.84000000003</v>
      </c>
      <c r="I75" s="9">
        <v>0</v>
      </c>
      <c r="J75" s="15"/>
      <c r="K75" s="22"/>
      <c r="L75" s="4"/>
    </row>
    <row r="76" spans="1:12" ht="15" customHeight="1" x14ac:dyDescent="0.25">
      <c r="A76" s="7" t="s">
        <v>70</v>
      </c>
      <c r="B76" s="40">
        <v>0.42299999999999999</v>
      </c>
      <c r="C76" s="23">
        <v>1536102.9699999995</v>
      </c>
      <c r="D76" s="23">
        <v>1228882.3599999994</v>
      </c>
      <c r="E76" s="23">
        <v>18827.963792100003</v>
      </c>
      <c r="F76" s="23">
        <v>14911.75</v>
      </c>
      <c r="G76" s="23">
        <v>121942.79</v>
      </c>
      <c r="H76" s="8">
        <v>97554.31</v>
      </c>
      <c r="I76" s="9">
        <v>0</v>
      </c>
      <c r="J76" s="15"/>
      <c r="K76" s="22"/>
      <c r="L76" s="4"/>
    </row>
    <row r="77" spans="1:12" ht="15" customHeight="1" x14ac:dyDescent="0.25">
      <c r="A77" s="7" t="s">
        <v>71</v>
      </c>
      <c r="B77" s="40">
        <v>0.85199999999999998</v>
      </c>
      <c r="C77" s="23">
        <v>3093994.6</v>
      </c>
      <c r="D77" s="23">
        <v>2475195.67</v>
      </c>
      <c r="E77" s="23">
        <v>37922.9909004</v>
      </c>
      <c r="F77" s="23">
        <v>30035.02</v>
      </c>
      <c r="G77" s="23">
        <v>408917.73</v>
      </c>
      <c r="H77" s="8">
        <v>327134.25</v>
      </c>
      <c r="I77" s="9">
        <v>0</v>
      </c>
      <c r="J77" s="15"/>
      <c r="K77" s="22"/>
      <c r="L77" s="4"/>
    </row>
    <row r="78" spans="1:12" ht="15" customHeight="1" x14ac:dyDescent="0.25">
      <c r="A78" s="7" t="s">
        <v>72</v>
      </c>
      <c r="B78" s="40">
        <v>0.22600000000000001</v>
      </c>
      <c r="C78" s="23">
        <v>820707.48</v>
      </c>
      <c r="D78" s="23">
        <v>656565.96</v>
      </c>
      <c r="E78" s="23">
        <v>10059.3849102</v>
      </c>
      <c r="F78" s="23">
        <v>7967.0300000000007</v>
      </c>
      <c r="G78" s="23">
        <v>89665.02</v>
      </c>
      <c r="H78" s="8">
        <v>71732.100000000006</v>
      </c>
      <c r="I78" s="9">
        <v>0</v>
      </c>
      <c r="J78" s="15"/>
      <c r="K78" s="22"/>
      <c r="L78" s="4"/>
    </row>
    <row r="79" spans="1:12" ht="15" customHeight="1" x14ac:dyDescent="0.25">
      <c r="A79" s="7" t="s">
        <v>73</v>
      </c>
      <c r="B79" s="40">
        <v>1.901</v>
      </c>
      <c r="C79" s="23">
        <v>6903384.6600000011</v>
      </c>
      <c r="D79" s="23">
        <v>5522707.7400000002</v>
      </c>
      <c r="E79" s="23">
        <v>84614.560682700001</v>
      </c>
      <c r="F79" s="23">
        <v>67014.73</v>
      </c>
      <c r="G79" s="23">
        <v>1381462.6399999997</v>
      </c>
      <c r="H79" s="8">
        <v>1105170.1899999997</v>
      </c>
      <c r="I79" s="9">
        <v>0</v>
      </c>
      <c r="J79" s="15"/>
      <c r="K79" s="22"/>
      <c r="L79" s="4"/>
    </row>
    <row r="80" spans="1:12" ht="15" customHeight="1" x14ac:dyDescent="0.25">
      <c r="A80" s="7" t="s">
        <v>74</v>
      </c>
      <c r="B80" s="40">
        <v>0.312</v>
      </c>
      <c r="C80" s="23">
        <v>1133012.1200000003</v>
      </c>
      <c r="D80" s="23">
        <v>906409.69000000029</v>
      </c>
      <c r="E80" s="23">
        <v>13887.292442400001</v>
      </c>
      <c r="F80" s="23">
        <v>10998.74</v>
      </c>
      <c r="G80" s="23">
        <v>101846.98</v>
      </c>
      <c r="H80" s="8">
        <v>81477.67</v>
      </c>
      <c r="I80" s="9">
        <v>0</v>
      </c>
      <c r="J80" s="15"/>
      <c r="K80" s="22"/>
      <c r="L80" s="4"/>
    </row>
    <row r="81" spans="1:12" ht="15" customHeight="1" x14ac:dyDescent="0.25">
      <c r="A81" s="7" t="s">
        <v>75</v>
      </c>
      <c r="B81" s="40">
        <v>15.625</v>
      </c>
      <c r="C81" s="23">
        <v>56741391.619999997</v>
      </c>
      <c r="D81" s="23">
        <v>45393113.299999997</v>
      </c>
      <c r="E81" s="23">
        <v>695477.38593750005</v>
      </c>
      <c r="F81" s="23">
        <v>550818.09</v>
      </c>
      <c r="G81" s="23">
        <v>5163451.47</v>
      </c>
      <c r="H81" s="8">
        <v>4130761.25</v>
      </c>
      <c r="I81" s="9">
        <v>0</v>
      </c>
      <c r="J81" s="15"/>
      <c r="K81" s="22"/>
      <c r="L81" s="4"/>
    </row>
    <row r="82" spans="1:12" ht="15" customHeight="1" x14ac:dyDescent="0.25">
      <c r="A82" s="7" t="s">
        <v>76</v>
      </c>
      <c r="B82" s="40">
        <v>0.72199999999999998</v>
      </c>
      <c r="C82" s="23">
        <v>2621906.21</v>
      </c>
      <c r="D82" s="23">
        <v>2097524.9699999997</v>
      </c>
      <c r="E82" s="23">
        <v>32136.619049400004</v>
      </c>
      <c r="F82" s="23">
        <v>25452.199999999997</v>
      </c>
      <c r="G82" s="23">
        <v>233389.18999999997</v>
      </c>
      <c r="H82" s="8">
        <v>186711.41999999998</v>
      </c>
      <c r="I82" s="9">
        <v>0</v>
      </c>
      <c r="J82" s="15"/>
      <c r="K82" s="22"/>
      <c r="L82" s="4"/>
    </row>
    <row r="83" spans="1:12" ht="15" customHeight="1" x14ac:dyDescent="0.25">
      <c r="A83" s="7" t="s">
        <v>77</v>
      </c>
      <c r="B83" s="40">
        <v>0.49099999999999999</v>
      </c>
      <c r="C83" s="23">
        <v>1783041.47</v>
      </c>
      <c r="D83" s="23">
        <v>1426433.17</v>
      </c>
      <c r="E83" s="23">
        <v>21854.681375700005</v>
      </c>
      <c r="F83" s="23">
        <v>17308.920000000002</v>
      </c>
      <c r="G83" s="23">
        <v>181215.78000000003</v>
      </c>
      <c r="H83" s="8">
        <v>144972.68000000002</v>
      </c>
      <c r="I83" s="9">
        <v>0</v>
      </c>
      <c r="J83" s="15"/>
      <c r="K83" s="22"/>
      <c r="L83" s="4"/>
    </row>
    <row r="84" spans="1:12" ht="15" customHeight="1" x14ac:dyDescent="0.25">
      <c r="A84" s="7" t="s">
        <v>78</v>
      </c>
      <c r="B84" s="40">
        <v>0.68700000000000006</v>
      </c>
      <c r="C84" s="23">
        <v>2494805.4900000002</v>
      </c>
      <c r="D84" s="23">
        <v>1995844.3900000001</v>
      </c>
      <c r="E84" s="23">
        <v>30578.749704900005</v>
      </c>
      <c r="F84" s="23">
        <v>24218.37</v>
      </c>
      <c r="G84" s="23">
        <v>337741.58999999997</v>
      </c>
      <c r="H84" s="8">
        <v>270193.37</v>
      </c>
      <c r="I84" s="9">
        <v>0</v>
      </c>
      <c r="J84" s="15"/>
      <c r="K84" s="22"/>
      <c r="L84" s="4"/>
    </row>
    <row r="85" spans="1:12" ht="15" customHeight="1" x14ac:dyDescent="0.25">
      <c r="A85" s="7" t="s">
        <v>79</v>
      </c>
      <c r="B85" s="40">
        <v>2.9870000000000001</v>
      </c>
      <c r="C85" s="23">
        <v>10847138.360000001</v>
      </c>
      <c r="D85" s="23">
        <v>8677710.6900000013</v>
      </c>
      <c r="E85" s="23">
        <v>132953.02091490003</v>
      </c>
      <c r="F85" s="23">
        <v>105298.79999999999</v>
      </c>
      <c r="G85" s="23">
        <v>496972.2</v>
      </c>
      <c r="H85" s="8">
        <v>397577.85</v>
      </c>
      <c r="I85" s="9">
        <v>0</v>
      </c>
      <c r="J85" s="15"/>
      <c r="K85" s="22"/>
      <c r="L85" s="4"/>
    </row>
    <row r="86" spans="1:12" ht="15" customHeight="1" x14ac:dyDescent="0.25">
      <c r="A86" s="7" t="s">
        <v>80</v>
      </c>
      <c r="B86" s="40">
        <v>0.31900000000000001</v>
      </c>
      <c r="C86" s="23">
        <v>1158432.26</v>
      </c>
      <c r="D86" s="23">
        <v>926745.82000000007</v>
      </c>
      <c r="E86" s="23">
        <v>14198.866311300002</v>
      </c>
      <c r="F86" s="23">
        <v>11245.5</v>
      </c>
      <c r="G86" s="23">
        <v>91599.799999999988</v>
      </c>
      <c r="H86" s="8">
        <v>73279.909999999989</v>
      </c>
      <c r="I86" s="9">
        <v>0</v>
      </c>
      <c r="J86" s="15"/>
      <c r="K86" s="22"/>
      <c r="L86" s="4"/>
    </row>
    <row r="87" spans="1:12" ht="15" customHeight="1" x14ac:dyDescent="0.25">
      <c r="A87" s="7" t="s">
        <v>81</v>
      </c>
      <c r="B87" s="40">
        <v>0.65800000000000003</v>
      </c>
      <c r="C87" s="23">
        <v>2389493.4699999997</v>
      </c>
      <c r="D87" s="23">
        <v>1911594.7699999996</v>
      </c>
      <c r="E87" s="23">
        <v>29287.943676600004</v>
      </c>
      <c r="F87" s="23">
        <v>23196.05</v>
      </c>
      <c r="G87" s="23">
        <v>232345.56</v>
      </c>
      <c r="H87" s="8">
        <v>185876.53</v>
      </c>
      <c r="I87" s="9">
        <v>0</v>
      </c>
      <c r="J87" s="15"/>
      <c r="K87" s="22"/>
      <c r="L87" s="4"/>
    </row>
    <row r="88" spans="1:12" ht="15" customHeight="1" x14ac:dyDescent="0.25">
      <c r="A88" s="7" t="s">
        <v>82</v>
      </c>
      <c r="B88" s="40">
        <v>5.056</v>
      </c>
      <c r="C88" s="23">
        <v>18360606.470000003</v>
      </c>
      <c r="D88" s="23">
        <v>14688485.200000003</v>
      </c>
      <c r="E88" s="23">
        <v>225045.35445120002</v>
      </c>
      <c r="F88" s="23">
        <v>178235.91999999998</v>
      </c>
      <c r="G88" s="23">
        <v>6225768.8600000013</v>
      </c>
      <c r="H88" s="8">
        <v>4980615.1800000016</v>
      </c>
      <c r="I88" s="9">
        <v>0</v>
      </c>
      <c r="J88" s="15"/>
      <c r="K88" s="22"/>
      <c r="L88" s="4"/>
    </row>
    <row r="89" spans="1:12" ht="15" customHeight="1" x14ac:dyDescent="0.25">
      <c r="A89" s="10" t="s">
        <v>83</v>
      </c>
      <c r="B89" s="40">
        <v>14.782</v>
      </c>
      <c r="C89" s="24">
        <v>53680080.000000007</v>
      </c>
      <c r="D89" s="24">
        <v>42944064.190000005</v>
      </c>
      <c r="E89" s="24">
        <v>657954.99001140008</v>
      </c>
      <c r="F89" s="24">
        <v>521100.32999999996</v>
      </c>
      <c r="G89" s="24">
        <v>6042672.1899999995</v>
      </c>
      <c r="H89" s="11">
        <v>4834137.8299999991</v>
      </c>
      <c r="I89" s="12">
        <v>0</v>
      </c>
      <c r="J89" s="15"/>
      <c r="K89" s="22"/>
      <c r="L89" s="4"/>
    </row>
    <row r="90" spans="1:12" ht="17.25" customHeight="1" x14ac:dyDescent="0.25">
      <c r="A90" s="25" t="s">
        <v>0</v>
      </c>
      <c r="B90" s="38">
        <v>1.0000000000000002</v>
      </c>
      <c r="C90" s="26">
        <v>363144906.25</v>
      </c>
      <c r="D90" s="26">
        <v>290515925.10000002</v>
      </c>
      <c r="E90" s="27">
        <v>4451055.2700000014</v>
      </c>
      <c r="F90" s="27">
        <v>3525235.8</v>
      </c>
      <c r="G90" s="27">
        <v>45717981.709999993</v>
      </c>
      <c r="H90" s="27">
        <v>36574391.950000003</v>
      </c>
      <c r="I90" s="28">
        <v>0</v>
      </c>
      <c r="J90" s="15"/>
      <c r="K90" s="22"/>
    </row>
    <row r="91" spans="1:12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</row>
    <row r="92" spans="1:12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</row>
    <row r="93" spans="1:12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</row>
    <row r="94" spans="1:12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</row>
    <row r="95" spans="1:12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</row>
    <row r="96" spans="1:12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</row>
    <row r="97" spans="1:9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</row>
    <row r="98" spans="1:9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</row>
    <row r="99" spans="1:9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</row>
    <row r="100" spans="1:9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</row>
    <row r="101" spans="1:9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</row>
    <row r="102" spans="1:9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</row>
    <row r="103" spans="1:9" s="31" customFormat="1" ht="15" customHeight="1" x14ac:dyDescent="0.2">
      <c r="B103" s="37"/>
    </row>
    <row r="104" spans="1:9" s="31" customFormat="1" ht="15" customHeight="1" x14ac:dyDescent="0.2">
      <c r="B104" s="37"/>
    </row>
    <row r="105" spans="1:9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</row>
    <row r="106" spans="1:9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</row>
    <row r="107" spans="1:9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</row>
    <row r="108" spans="1:9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</row>
    <row r="109" spans="1:9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</row>
    <row r="110" spans="1:9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</row>
    <row r="111" spans="1:9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</row>
    <row r="112" spans="1:9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</row>
    <row r="113" spans="1:10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</row>
    <row r="114" spans="1:10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</row>
    <row r="115" spans="1:10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</row>
    <row r="116" spans="1:10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</row>
    <row r="117" spans="1:10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</row>
    <row r="118" spans="1:10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</row>
    <row r="119" spans="1:10" ht="15" customHeight="1" x14ac:dyDescent="0.25">
      <c r="C119" s="17"/>
      <c r="D119" s="17"/>
      <c r="J119" s="2"/>
    </row>
    <row r="120" spans="1:10" ht="15" customHeight="1" x14ac:dyDescent="0.25">
      <c r="C120" s="17"/>
      <c r="D120" s="17"/>
      <c r="J120" s="2"/>
    </row>
    <row r="121" spans="1:10" ht="15" customHeight="1" x14ac:dyDescent="0.25">
      <c r="B121" s="2"/>
      <c r="C121" s="17"/>
      <c r="D121" s="17"/>
      <c r="J121" s="2"/>
    </row>
    <row r="122" spans="1:10" ht="15" customHeight="1" x14ac:dyDescent="0.25">
      <c r="B122" s="2"/>
      <c r="C122" s="17"/>
      <c r="D122" s="17"/>
      <c r="J122" s="2"/>
    </row>
    <row r="123" spans="1:10" ht="15" customHeight="1" x14ac:dyDescent="0.25">
      <c r="B123" s="2"/>
      <c r="C123" s="17"/>
      <c r="D123" s="17"/>
      <c r="J123" s="2"/>
    </row>
    <row r="124" spans="1:10" ht="15" customHeight="1" x14ac:dyDescent="0.25">
      <c r="B124" s="2"/>
      <c r="C124" s="17"/>
      <c r="D124" s="17"/>
      <c r="J124" s="2"/>
    </row>
  </sheetData>
  <mergeCells count="16">
    <mergeCell ref="A1:I1"/>
    <mergeCell ref="A2:I2"/>
    <mergeCell ref="A3:I3"/>
    <mergeCell ref="A4:I4"/>
    <mergeCell ref="A5:I5"/>
    <mergeCell ref="A6:I6"/>
    <mergeCell ref="A7:I7"/>
    <mergeCell ref="A8:I8"/>
    <mergeCell ref="M2:N2"/>
    <mergeCell ref="O18:AB18"/>
    <mergeCell ref="A10:A11"/>
    <mergeCell ref="B10:B11"/>
    <mergeCell ref="C10:D10"/>
    <mergeCell ref="E10:F10"/>
    <mergeCell ref="G10:H10"/>
    <mergeCell ref="I10:I11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A6" sqref="A6:K7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6" ht="15" customHeight="1" x14ac:dyDescent="0.25">
      <c r="L1" s="2"/>
    </row>
    <row r="2" spans="1:16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6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9"/>
      <c r="M3" s="3"/>
      <c r="N3" s="13"/>
    </row>
    <row r="4" spans="1:16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9"/>
      <c r="M4" s="3"/>
      <c r="N4" s="13"/>
    </row>
    <row r="5" spans="1:16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9"/>
      <c r="M5" s="3"/>
      <c r="N5" s="13"/>
    </row>
    <row r="6" spans="1:16" ht="15" customHeight="1" x14ac:dyDescent="0.25">
      <c r="A6" s="91" t="s">
        <v>124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"/>
      <c r="M6" s="1"/>
      <c r="N6" s="1"/>
      <c r="O6" s="1"/>
      <c r="P6" s="1"/>
    </row>
    <row r="7" spans="1:16" ht="15" customHeight="1" x14ac:dyDescent="0.25">
      <c r="A7" s="100" t="s">
        <v>125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90"/>
      <c r="M7" s="90"/>
      <c r="N7" s="90"/>
      <c r="O7" s="90"/>
      <c r="P7" s="90"/>
    </row>
    <row r="8" spans="1:16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6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6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6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6" ht="15" customHeight="1" x14ac:dyDescent="0.25">
      <c r="A12" s="7" t="s">
        <v>8</v>
      </c>
      <c r="B12" s="39">
        <v>0.76100000000000001</v>
      </c>
      <c r="C12" s="21">
        <v>2680985.27</v>
      </c>
      <c r="D12" s="21">
        <v>2144788.21</v>
      </c>
      <c r="E12" s="21">
        <v>30774.296037200002</v>
      </c>
      <c r="F12" s="21">
        <v>24373.24</v>
      </c>
      <c r="G12" s="21">
        <v>308619.99</v>
      </c>
      <c r="H12" s="5">
        <v>246896.07</v>
      </c>
      <c r="I12" s="6">
        <v>0</v>
      </c>
      <c r="J12" s="21">
        <v>15632.73</v>
      </c>
      <c r="K12" s="5">
        <v>12506.18</v>
      </c>
      <c r="L12" s="15"/>
      <c r="M12" s="22"/>
      <c r="N12" s="4"/>
    </row>
    <row r="13" spans="1:16" ht="15" customHeight="1" x14ac:dyDescent="0.25">
      <c r="A13" s="7" t="s">
        <v>9</v>
      </c>
      <c r="B13" s="40">
        <v>0.28899999999999998</v>
      </c>
      <c r="C13" s="23">
        <v>1018140.2699999999</v>
      </c>
      <c r="D13" s="23">
        <v>814512.21</v>
      </c>
      <c r="E13" s="23">
        <v>11686.953422799999</v>
      </c>
      <c r="F13" s="23">
        <v>9256.0700000000015</v>
      </c>
      <c r="G13" s="23">
        <v>82740.91</v>
      </c>
      <c r="H13" s="8">
        <v>66192.83</v>
      </c>
      <c r="I13" s="9">
        <v>0</v>
      </c>
      <c r="J13" s="23">
        <v>5936.74</v>
      </c>
      <c r="K13" s="8">
        <v>4749.3900000000003</v>
      </c>
      <c r="L13" s="15"/>
      <c r="M13" s="22"/>
      <c r="N13" s="4"/>
    </row>
    <row r="14" spans="1:16" ht="15" customHeight="1" x14ac:dyDescent="0.25">
      <c r="A14" s="7" t="s">
        <v>10</v>
      </c>
      <c r="B14" s="40">
        <v>0.40400000000000003</v>
      </c>
      <c r="C14" s="23">
        <v>1423282.55</v>
      </c>
      <c r="D14" s="23">
        <v>1138626.05</v>
      </c>
      <c r="E14" s="23">
        <v>16337.4712208</v>
      </c>
      <c r="F14" s="23">
        <v>12939.279999999999</v>
      </c>
      <c r="G14" s="23">
        <v>92194.63</v>
      </c>
      <c r="H14" s="8">
        <v>73755.77</v>
      </c>
      <c r="I14" s="9">
        <v>0</v>
      </c>
      <c r="J14" s="23">
        <v>8299.11</v>
      </c>
      <c r="K14" s="8">
        <v>6639.29</v>
      </c>
      <c r="L14" s="15"/>
      <c r="M14" s="22"/>
      <c r="N14" s="4"/>
    </row>
    <row r="15" spans="1:16" ht="15" customHeight="1" x14ac:dyDescent="0.25">
      <c r="A15" s="7" t="s">
        <v>11</v>
      </c>
      <c r="B15" s="40">
        <v>0.498</v>
      </c>
      <c r="C15" s="23">
        <v>1754442.4</v>
      </c>
      <c r="D15" s="23">
        <v>1403553.93</v>
      </c>
      <c r="E15" s="23">
        <v>20138.764029599999</v>
      </c>
      <c r="F15" s="23">
        <v>15949.89</v>
      </c>
      <c r="G15" s="23">
        <v>226940.64999999997</v>
      </c>
      <c r="H15" s="8">
        <v>181552.59999999995</v>
      </c>
      <c r="I15" s="9">
        <v>0</v>
      </c>
      <c r="J15" s="23">
        <v>10230.09</v>
      </c>
      <c r="K15" s="8">
        <v>8184.07</v>
      </c>
      <c r="L15" s="15"/>
      <c r="M15" s="22"/>
      <c r="N15" s="4"/>
    </row>
    <row r="16" spans="1:16" ht="15" customHeight="1" x14ac:dyDescent="0.25">
      <c r="A16" s="7" t="s">
        <v>12</v>
      </c>
      <c r="B16" s="40">
        <v>0.46700000000000003</v>
      </c>
      <c r="C16" s="23">
        <v>1645230.1099999999</v>
      </c>
      <c r="D16" s="23">
        <v>1316184.0799999998</v>
      </c>
      <c r="E16" s="23">
        <v>18885.146188400002</v>
      </c>
      <c r="F16" s="23">
        <v>14957.04</v>
      </c>
      <c r="G16" s="23">
        <v>147066.63</v>
      </c>
      <c r="H16" s="8">
        <v>117653.38</v>
      </c>
      <c r="I16" s="9">
        <v>0</v>
      </c>
      <c r="J16" s="23">
        <v>9593.2800000000007</v>
      </c>
      <c r="K16" s="8">
        <v>7674.62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796192.75000000023</v>
      </c>
      <c r="D17" s="23">
        <v>636954.2100000002</v>
      </c>
      <c r="E17" s="23">
        <v>9139.2784551999994</v>
      </c>
      <c r="F17" s="23">
        <v>7238.3099999999995</v>
      </c>
      <c r="G17" s="23">
        <v>64464.72</v>
      </c>
      <c r="H17" s="8">
        <v>51571.850000000006</v>
      </c>
      <c r="I17" s="9">
        <v>0</v>
      </c>
      <c r="J17" s="23">
        <v>4642.57</v>
      </c>
      <c r="K17" s="8">
        <v>3714.06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11090330.709999999</v>
      </c>
      <c r="D18" s="23">
        <v>8872264.5699999984</v>
      </c>
      <c r="E18" s="23">
        <v>127302.8698096</v>
      </c>
      <c r="F18" s="23">
        <v>100823.87</v>
      </c>
      <c r="G18" s="23">
        <v>277889.33999999997</v>
      </c>
      <c r="H18" s="8">
        <v>222311.54999999996</v>
      </c>
      <c r="I18" s="9">
        <v>0</v>
      </c>
      <c r="J18" s="23">
        <v>64667.34</v>
      </c>
      <c r="K18" s="8">
        <v>51733.87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651750.67999999982</v>
      </c>
      <c r="D19" s="23">
        <v>521400.5399999998</v>
      </c>
      <c r="E19" s="23">
        <v>7481.2677620000004</v>
      </c>
      <c r="F19" s="23">
        <v>5925.16</v>
      </c>
      <c r="G19" s="23">
        <v>85194.989999999991</v>
      </c>
      <c r="H19" s="8">
        <v>68156.069999999992</v>
      </c>
      <c r="I19" s="9">
        <v>0</v>
      </c>
      <c r="J19" s="23">
        <v>3800.34</v>
      </c>
      <c r="K19" s="8">
        <v>3040.27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10294137.93</v>
      </c>
      <c r="D20" s="23">
        <v>8235310.3399999999</v>
      </c>
      <c r="E20" s="23">
        <v>118163.59135440001</v>
      </c>
      <c r="F20" s="23">
        <v>93585.56</v>
      </c>
      <c r="G20" s="23">
        <v>1076212.07</v>
      </c>
      <c r="H20" s="8">
        <v>860969.75000000012</v>
      </c>
      <c r="I20" s="9">
        <v>0</v>
      </c>
      <c r="J20" s="23">
        <v>60024.77</v>
      </c>
      <c r="K20" s="8">
        <v>48019.82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1247133.76</v>
      </c>
      <c r="D21" s="23">
        <v>997707</v>
      </c>
      <c r="E21" s="23">
        <v>14315.506960799999</v>
      </c>
      <c r="F21" s="23">
        <v>11337.890000000001</v>
      </c>
      <c r="G21" s="23">
        <v>96904.12</v>
      </c>
      <c r="H21" s="8">
        <v>77523.389999999985</v>
      </c>
      <c r="I21" s="9">
        <v>0</v>
      </c>
      <c r="J21" s="23">
        <v>7271.99</v>
      </c>
      <c r="K21" s="8">
        <v>5817.59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2138446.87</v>
      </c>
      <c r="D22" s="23">
        <v>1710757.5100000002</v>
      </c>
      <c r="E22" s="23">
        <v>24546.646116399999</v>
      </c>
      <c r="F22" s="23">
        <v>19440.940000000002</v>
      </c>
      <c r="G22" s="23">
        <v>416077.49</v>
      </c>
      <c r="H22" s="8">
        <v>332862.06</v>
      </c>
      <c r="I22" s="9">
        <v>0</v>
      </c>
      <c r="J22" s="23">
        <v>12469.21</v>
      </c>
      <c r="K22" s="8">
        <v>9975.3700000000008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3625143.03</v>
      </c>
      <c r="D23" s="23">
        <v>2900114.4299999997</v>
      </c>
      <c r="E23" s="23">
        <v>41612.024470799995</v>
      </c>
      <c r="F23" s="23">
        <v>32956.730000000003</v>
      </c>
      <c r="G23" s="23">
        <v>465322.93000000005</v>
      </c>
      <c r="H23" s="8">
        <v>372258.42000000004</v>
      </c>
      <c r="I23" s="9">
        <v>0</v>
      </c>
      <c r="J23" s="23">
        <v>21138.09</v>
      </c>
      <c r="K23" s="8">
        <v>16910.47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1391575.81</v>
      </c>
      <c r="D24" s="23">
        <v>1113260.6400000001</v>
      </c>
      <c r="E24" s="23">
        <v>15973.517654000001</v>
      </c>
      <c r="F24" s="23">
        <v>12651.02</v>
      </c>
      <c r="G24" s="23">
        <v>112760.68000000001</v>
      </c>
      <c r="H24" s="8">
        <v>90208.63</v>
      </c>
      <c r="I24" s="9">
        <v>0</v>
      </c>
      <c r="J24" s="23">
        <v>8114.23</v>
      </c>
      <c r="K24" s="8">
        <v>6491.38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620043.90999999968</v>
      </c>
      <c r="D25" s="23">
        <v>496035.12999999966</v>
      </c>
      <c r="E25" s="23">
        <v>7117.3141951999996</v>
      </c>
      <c r="F25" s="23">
        <v>5636.91</v>
      </c>
      <c r="G25" s="23">
        <v>225567.34</v>
      </c>
      <c r="H25" s="8">
        <v>180453.97</v>
      </c>
      <c r="I25" s="9">
        <v>0</v>
      </c>
      <c r="J25" s="23">
        <v>3615.46</v>
      </c>
      <c r="K25" s="8">
        <v>2892.37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1483173.21</v>
      </c>
      <c r="D26" s="23">
        <v>1186538.58</v>
      </c>
      <c r="E26" s="23">
        <v>17024.939069200002</v>
      </c>
      <c r="F26" s="23">
        <v>13483.75</v>
      </c>
      <c r="G26" s="23">
        <v>114569.78000000001</v>
      </c>
      <c r="H26" s="8">
        <v>91655.920000000013</v>
      </c>
      <c r="I26" s="9">
        <v>0</v>
      </c>
      <c r="J26" s="23">
        <v>8648.33</v>
      </c>
      <c r="K26" s="8">
        <v>6918.66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10963503.509999998</v>
      </c>
      <c r="D27" s="23">
        <v>8770802.799999997</v>
      </c>
      <c r="E27" s="23">
        <v>125847.0555424</v>
      </c>
      <c r="F27" s="23">
        <v>99670.87</v>
      </c>
      <c r="G27" s="23">
        <v>2163528.73</v>
      </c>
      <c r="H27" s="8">
        <v>1730823.05</v>
      </c>
      <c r="I27" s="9">
        <v>0</v>
      </c>
      <c r="J27" s="23">
        <v>63927.82</v>
      </c>
      <c r="K27" s="8">
        <v>51142.26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25714207.049999997</v>
      </c>
      <c r="D28" s="23">
        <v>20571365.639999997</v>
      </c>
      <c r="E28" s="23">
        <v>295166.34267480002</v>
      </c>
      <c r="F28" s="23">
        <v>233771.74000000002</v>
      </c>
      <c r="G28" s="23">
        <v>2817192.5099999988</v>
      </c>
      <c r="H28" s="8">
        <v>2253754.0899999989</v>
      </c>
      <c r="I28" s="9">
        <v>0</v>
      </c>
      <c r="J28" s="23">
        <v>149938.67000000001</v>
      </c>
      <c r="K28" s="8">
        <v>119950.94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3167156.08</v>
      </c>
      <c r="D29" s="23">
        <v>2533724.88</v>
      </c>
      <c r="E29" s="23">
        <v>36354.917394800003</v>
      </c>
      <c r="F29" s="23">
        <v>28793.1</v>
      </c>
      <c r="G29" s="23">
        <v>492147.27</v>
      </c>
      <c r="H29" s="8">
        <v>393717.9</v>
      </c>
      <c r="I29" s="9">
        <v>0</v>
      </c>
      <c r="J29" s="23">
        <v>18467.580000000002</v>
      </c>
      <c r="K29" s="8">
        <v>14774.06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7863284.0200000005</v>
      </c>
      <c r="D30" s="23">
        <v>6290627.2400000002</v>
      </c>
      <c r="E30" s="23">
        <v>90260.484566400017</v>
      </c>
      <c r="F30" s="23">
        <v>71486.3</v>
      </c>
      <c r="G30" s="23">
        <v>1455534.0800000001</v>
      </c>
      <c r="H30" s="8">
        <v>1164427.3500000001</v>
      </c>
      <c r="I30" s="9">
        <v>0</v>
      </c>
      <c r="J30" s="23">
        <v>45850.54</v>
      </c>
      <c r="K30" s="8">
        <v>36680.43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2797243.5</v>
      </c>
      <c r="D31" s="23">
        <v>2237794.8000000003</v>
      </c>
      <c r="E31" s="23">
        <v>32108.792448800003</v>
      </c>
      <c r="F31" s="23">
        <v>25430.16</v>
      </c>
      <c r="G31" s="23">
        <v>200002.3</v>
      </c>
      <c r="H31" s="8">
        <v>160001.93</v>
      </c>
      <c r="I31" s="9">
        <v>0</v>
      </c>
      <c r="J31" s="23">
        <v>16310.63</v>
      </c>
      <c r="K31" s="8">
        <v>13048.5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1620569.2599999998</v>
      </c>
      <c r="D32" s="23">
        <v>1296455.4099999997</v>
      </c>
      <c r="E32" s="23">
        <v>18602.071191999999</v>
      </c>
      <c r="F32" s="23">
        <v>14732.84</v>
      </c>
      <c r="G32" s="23">
        <v>100491.05</v>
      </c>
      <c r="H32" s="8">
        <v>80392.900000000009</v>
      </c>
      <c r="I32" s="9">
        <v>0</v>
      </c>
      <c r="J32" s="23">
        <v>9449.48</v>
      </c>
      <c r="K32" s="8">
        <v>7559.58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641181.77000000014</v>
      </c>
      <c r="D33" s="23">
        <v>512945.44000000018</v>
      </c>
      <c r="E33" s="23">
        <v>7359.9499064000001</v>
      </c>
      <c r="F33" s="23">
        <v>5829.08</v>
      </c>
      <c r="G33" s="23">
        <v>32312.359999999997</v>
      </c>
      <c r="H33" s="8">
        <v>25849.969999999994</v>
      </c>
      <c r="I33" s="9">
        <v>0</v>
      </c>
      <c r="J33" s="23">
        <v>3738.71</v>
      </c>
      <c r="K33" s="8">
        <v>2990.97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4467134.4700000007</v>
      </c>
      <c r="D34" s="23">
        <v>3573707.580000001</v>
      </c>
      <c r="E34" s="23">
        <v>51277.0136336</v>
      </c>
      <c r="F34" s="23">
        <v>40611.4</v>
      </c>
      <c r="G34" s="23">
        <v>357520.04</v>
      </c>
      <c r="H34" s="8">
        <v>286016.09999999998</v>
      </c>
      <c r="I34" s="9">
        <v>0</v>
      </c>
      <c r="J34" s="23">
        <v>26047.71</v>
      </c>
      <c r="K34" s="8">
        <v>20838.169999999998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951203.70999999973</v>
      </c>
      <c r="D35" s="23">
        <v>760962.96999999974</v>
      </c>
      <c r="E35" s="23">
        <v>10918.607004000001</v>
      </c>
      <c r="F35" s="23">
        <v>8647.5399999999991</v>
      </c>
      <c r="G35" s="23">
        <v>89063.650000000009</v>
      </c>
      <c r="H35" s="8">
        <v>71251.030000000013</v>
      </c>
      <c r="I35" s="9">
        <v>0</v>
      </c>
      <c r="J35" s="23">
        <v>5546.44</v>
      </c>
      <c r="K35" s="8">
        <v>4437.1499999999996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2444945.8399999994</v>
      </c>
      <c r="D36" s="23">
        <v>1955956.6999999995</v>
      </c>
      <c r="E36" s="23">
        <v>28064.863928799998</v>
      </c>
      <c r="F36" s="23">
        <v>22227.37</v>
      </c>
      <c r="G36" s="23">
        <v>164582.14000000001</v>
      </c>
      <c r="H36" s="8">
        <v>131665.81</v>
      </c>
      <c r="I36" s="9">
        <v>0</v>
      </c>
      <c r="J36" s="23">
        <v>14256.4</v>
      </c>
      <c r="K36" s="8">
        <v>11405.12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1007571.3300000002</v>
      </c>
      <c r="D37" s="23">
        <v>806057.0700000003</v>
      </c>
      <c r="E37" s="23">
        <v>11565.635567199999</v>
      </c>
      <c r="F37" s="23">
        <v>9159.98</v>
      </c>
      <c r="G37" s="23">
        <v>149756.94</v>
      </c>
      <c r="H37" s="8">
        <v>119805.63</v>
      </c>
      <c r="I37" s="9">
        <v>0</v>
      </c>
      <c r="J37" s="23">
        <v>5875.11</v>
      </c>
      <c r="K37" s="8">
        <v>4700.09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1543063.8200000003</v>
      </c>
      <c r="D38" s="23">
        <v>1234451.0400000003</v>
      </c>
      <c r="E38" s="23">
        <v>17712.406917600001</v>
      </c>
      <c r="F38" s="23">
        <v>14028.23</v>
      </c>
      <c r="G38" s="23">
        <v>143852.13</v>
      </c>
      <c r="H38" s="8">
        <v>115081.78</v>
      </c>
      <c r="I38" s="9">
        <v>0</v>
      </c>
      <c r="J38" s="23">
        <v>8997.5499999999993</v>
      </c>
      <c r="K38" s="8">
        <v>7198.04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1264748.6300000001</v>
      </c>
      <c r="D39" s="23">
        <v>1011798.9200000002</v>
      </c>
      <c r="E39" s="23">
        <v>14517.7033868</v>
      </c>
      <c r="F39" s="23">
        <v>11498.02</v>
      </c>
      <c r="G39" s="23">
        <v>296644.03999999998</v>
      </c>
      <c r="H39" s="8">
        <v>237315.33</v>
      </c>
      <c r="I39" s="9">
        <v>0</v>
      </c>
      <c r="J39" s="23">
        <v>7374.71</v>
      </c>
      <c r="K39" s="8">
        <v>5899.77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2860657.1100000003</v>
      </c>
      <c r="D40" s="23">
        <v>2288525.6900000004</v>
      </c>
      <c r="E40" s="23">
        <v>32836.699582400004</v>
      </c>
      <c r="F40" s="23">
        <v>26006.67</v>
      </c>
      <c r="G40" s="23">
        <v>1975622.7300000002</v>
      </c>
      <c r="H40" s="8">
        <v>1580498.27</v>
      </c>
      <c r="I40" s="9">
        <v>0</v>
      </c>
      <c r="J40" s="23">
        <v>16680.39</v>
      </c>
      <c r="K40" s="8">
        <v>13344.31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1310547.3299999998</v>
      </c>
      <c r="D41" s="23">
        <v>1048437.8599999999</v>
      </c>
      <c r="E41" s="23">
        <v>15043.414094399999</v>
      </c>
      <c r="F41" s="23">
        <v>11914.38</v>
      </c>
      <c r="G41" s="23">
        <v>278452.24</v>
      </c>
      <c r="H41" s="8">
        <v>222761.88</v>
      </c>
      <c r="I41" s="9">
        <v>0</v>
      </c>
      <c r="J41" s="23">
        <v>7641.76</v>
      </c>
      <c r="K41" s="8">
        <v>6113.41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813807.62000000023</v>
      </c>
      <c r="D42" s="23">
        <v>651046.11000000022</v>
      </c>
      <c r="E42" s="23">
        <v>9341.4748811999998</v>
      </c>
      <c r="F42" s="23">
        <v>7398.45</v>
      </c>
      <c r="G42" s="23">
        <v>118411.47</v>
      </c>
      <c r="H42" s="8">
        <v>94729.260000000009</v>
      </c>
      <c r="I42" s="9">
        <v>0</v>
      </c>
      <c r="J42" s="23">
        <v>4745.28</v>
      </c>
      <c r="K42" s="8">
        <v>3796.22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856083.34</v>
      </c>
      <c r="D43" s="23">
        <v>684866.65</v>
      </c>
      <c r="E43" s="23">
        <v>9826.746303599999</v>
      </c>
      <c r="F43" s="23">
        <v>7782.79</v>
      </c>
      <c r="G43" s="23">
        <v>52787.22</v>
      </c>
      <c r="H43" s="8">
        <v>42229.87</v>
      </c>
      <c r="I43" s="9">
        <v>0</v>
      </c>
      <c r="J43" s="23">
        <v>4991.79</v>
      </c>
      <c r="K43" s="8">
        <v>3993.43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1109737.6599999999</v>
      </c>
      <c r="D44" s="23">
        <v>887790.11999999988</v>
      </c>
      <c r="E44" s="23">
        <v>12738.374838</v>
      </c>
      <c r="F44" s="23">
        <v>10088.790000000001</v>
      </c>
      <c r="G44" s="23">
        <v>179861.8</v>
      </c>
      <c r="H44" s="8">
        <v>143889.51</v>
      </c>
      <c r="I44" s="9">
        <v>0</v>
      </c>
      <c r="J44" s="23">
        <v>6470.84</v>
      </c>
      <c r="K44" s="8">
        <v>5176.67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1053370.02</v>
      </c>
      <c r="D45" s="23">
        <v>842696.01</v>
      </c>
      <c r="E45" s="23">
        <v>12091.3462748</v>
      </c>
      <c r="F45" s="23">
        <v>9576.3499999999985</v>
      </c>
      <c r="G45" s="23">
        <v>138626.35999999999</v>
      </c>
      <c r="H45" s="8">
        <v>110901.18999999997</v>
      </c>
      <c r="I45" s="9">
        <v>0</v>
      </c>
      <c r="J45" s="23">
        <v>6142.17</v>
      </c>
      <c r="K45" s="8">
        <v>4913.74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1123829.5499999996</v>
      </c>
      <c r="D46" s="23">
        <v>899063.63999999955</v>
      </c>
      <c r="E46" s="23">
        <v>12900.1319788</v>
      </c>
      <c r="F46" s="23">
        <v>10216.910000000002</v>
      </c>
      <c r="G46" s="23">
        <v>80558.140000000014</v>
      </c>
      <c r="H46" s="8">
        <v>64446.610000000015</v>
      </c>
      <c r="I46" s="9">
        <v>0</v>
      </c>
      <c r="J46" s="23">
        <v>6553.01</v>
      </c>
      <c r="K46" s="8">
        <v>5242.41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8648907.8300000001</v>
      </c>
      <c r="D47" s="23">
        <v>6919126.25</v>
      </c>
      <c r="E47" s="23">
        <v>99278.445166000005</v>
      </c>
      <c r="F47" s="23">
        <v>78628.53</v>
      </c>
      <c r="G47" s="23">
        <v>296832.5</v>
      </c>
      <c r="H47" s="8">
        <v>237466.09</v>
      </c>
      <c r="I47" s="9">
        <v>0</v>
      </c>
      <c r="J47" s="23">
        <v>50431.49</v>
      </c>
      <c r="K47" s="8">
        <v>40345.19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1225995.8900000001</v>
      </c>
      <c r="D48" s="23">
        <v>980796.70000000019</v>
      </c>
      <c r="E48" s="23">
        <v>14072.871249599999</v>
      </c>
      <c r="F48" s="23">
        <v>11145.710000000001</v>
      </c>
      <c r="G48" s="23">
        <v>129916.79999999999</v>
      </c>
      <c r="H48" s="8">
        <v>103933.50999999998</v>
      </c>
      <c r="I48" s="9">
        <v>0</v>
      </c>
      <c r="J48" s="23">
        <v>7148.74</v>
      </c>
      <c r="K48" s="8">
        <v>5718.99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1747396.4499999997</v>
      </c>
      <c r="D49" s="23">
        <v>1397917.1499999997</v>
      </c>
      <c r="E49" s="23">
        <v>20057.885459199999</v>
      </c>
      <c r="F49" s="23">
        <v>15885.850000000002</v>
      </c>
      <c r="G49" s="23">
        <v>296045.74000000005</v>
      </c>
      <c r="H49" s="8">
        <v>236836.68000000005</v>
      </c>
      <c r="I49" s="9">
        <v>0</v>
      </c>
      <c r="J49" s="23">
        <v>10189.01</v>
      </c>
      <c r="K49" s="8">
        <v>8151.21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3068512.7299999995</v>
      </c>
      <c r="D50" s="23">
        <v>2454810.1699999995</v>
      </c>
      <c r="E50" s="23">
        <v>35222.6174092</v>
      </c>
      <c r="F50" s="23">
        <v>27896.309999999998</v>
      </c>
      <c r="G50" s="23">
        <v>293308.81000000006</v>
      </c>
      <c r="H50" s="8">
        <v>234647.14000000004</v>
      </c>
      <c r="I50" s="9">
        <v>0</v>
      </c>
      <c r="J50" s="23">
        <v>17892.39</v>
      </c>
      <c r="K50" s="8">
        <v>14313.91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739825.12</v>
      </c>
      <c r="D51" s="23">
        <v>591860.09</v>
      </c>
      <c r="E51" s="23">
        <v>8492.2498919999998</v>
      </c>
      <c r="F51" s="23">
        <v>6725.8600000000006</v>
      </c>
      <c r="G51" s="23">
        <v>67507.72</v>
      </c>
      <c r="H51" s="8">
        <v>54006.26</v>
      </c>
      <c r="I51" s="9">
        <v>0</v>
      </c>
      <c r="J51" s="23">
        <v>4313.8999999999996</v>
      </c>
      <c r="K51" s="8">
        <v>3451.12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1275317.5399999996</v>
      </c>
      <c r="D52" s="23">
        <v>1020254.0299999996</v>
      </c>
      <c r="E52" s="23">
        <v>14639.0212424</v>
      </c>
      <c r="F52" s="23">
        <v>11594.11</v>
      </c>
      <c r="G52" s="23">
        <v>128291.09999999999</v>
      </c>
      <c r="H52" s="8">
        <v>102632.97</v>
      </c>
      <c r="I52" s="9">
        <v>0</v>
      </c>
      <c r="J52" s="23">
        <v>7436.33</v>
      </c>
      <c r="K52" s="8">
        <v>5949.06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1314070.33</v>
      </c>
      <c r="D53" s="23">
        <v>1051256.25</v>
      </c>
      <c r="E53" s="23">
        <v>15083.853379599999</v>
      </c>
      <c r="F53" s="23">
        <v>11946.410000000002</v>
      </c>
      <c r="G53" s="23">
        <v>71137.919999999984</v>
      </c>
      <c r="H53" s="8">
        <v>56910.409999999982</v>
      </c>
      <c r="I53" s="9">
        <v>0</v>
      </c>
      <c r="J53" s="23">
        <v>7662.3</v>
      </c>
      <c r="K53" s="8">
        <v>6129.84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17540901.039999999</v>
      </c>
      <c r="D54" s="23">
        <v>14032720.819999998</v>
      </c>
      <c r="E54" s="23">
        <v>201347.2010108</v>
      </c>
      <c r="F54" s="23">
        <v>159466.97999999998</v>
      </c>
      <c r="G54" s="23">
        <v>1894590.0600000005</v>
      </c>
      <c r="H54" s="8">
        <v>1515672.1300000006</v>
      </c>
      <c r="I54" s="9">
        <v>0</v>
      </c>
      <c r="J54" s="23">
        <v>102280.4</v>
      </c>
      <c r="K54" s="8">
        <v>81824.320000000007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972341.56000000017</v>
      </c>
      <c r="D55" s="23">
        <v>777873.26000000013</v>
      </c>
      <c r="E55" s="23">
        <v>11161.242715200002</v>
      </c>
      <c r="F55" s="23">
        <v>8839.7099999999991</v>
      </c>
      <c r="G55" s="23">
        <v>172894.20000000004</v>
      </c>
      <c r="H55" s="8">
        <v>138315.45000000004</v>
      </c>
      <c r="I55" s="9">
        <v>0</v>
      </c>
      <c r="J55" s="23">
        <v>5669.69</v>
      </c>
      <c r="K55" s="8">
        <v>4535.75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2318118.6400000006</v>
      </c>
      <c r="D56" s="23">
        <v>1854494.9200000006</v>
      </c>
      <c r="E56" s="23">
        <v>26609.049661599998</v>
      </c>
      <c r="F56" s="23">
        <v>21074.37</v>
      </c>
      <c r="G56" s="23">
        <v>428755.5</v>
      </c>
      <c r="H56" s="8">
        <v>343004.49</v>
      </c>
      <c r="I56" s="9">
        <v>0</v>
      </c>
      <c r="J56" s="23">
        <v>13516.87</v>
      </c>
      <c r="K56" s="8">
        <v>10813.5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2152538.79</v>
      </c>
      <c r="D57" s="23">
        <v>1722031.03</v>
      </c>
      <c r="E57" s="23">
        <v>24708.4032572</v>
      </c>
      <c r="F57" s="23">
        <v>19569.05</v>
      </c>
      <c r="G57" s="23">
        <v>176978.65</v>
      </c>
      <c r="H57" s="8">
        <v>141583</v>
      </c>
      <c r="I57" s="9">
        <v>0</v>
      </c>
      <c r="J57" s="23">
        <v>12551.38</v>
      </c>
      <c r="K57" s="8">
        <v>10041.1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1536017.83</v>
      </c>
      <c r="D58" s="23">
        <v>1228814.29</v>
      </c>
      <c r="E58" s="23">
        <v>17631.528347200001</v>
      </c>
      <c r="F58" s="23">
        <v>13964.17</v>
      </c>
      <c r="G58" s="23">
        <v>109932.37000000001</v>
      </c>
      <c r="H58" s="8">
        <v>87945.970000000016</v>
      </c>
      <c r="I58" s="9">
        <v>0</v>
      </c>
      <c r="J58" s="23">
        <v>8956.4699999999993</v>
      </c>
      <c r="K58" s="8">
        <v>7165.18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1743873.46</v>
      </c>
      <c r="D59" s="23">
        <v>1395098.7799999998</v>
      </c>
      <c r="E59" s="23">
        <v>20017.446173999997</v>
      </c>
      <c r="F59" s="23">
        <v>15853.82</v>
      </c>
      <c r="G59" s="23">
        <v>185034.78</v>
      </c>
      <c r="H59" s="8">
        <v>148027.91999999998</v>
      </c>
      <c r="I59" s="9">
        <v>0</v>
      </c>
      <c r="J59" s="23">
        <v>10168.469999999999</v>
      </c>
      <c r="K59" s="8">
        <v>8134.78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1835470.86</v>
      </c>
      <c r="D60" s="23">
        <v>1468376.71</v>
      </c>
      <c r="E60" s="23">
        <v>21068.867589199999</v>
      </c>
      <c r="F60" s="23">
        <v>16686.54</v>
      </c>
      <c r="G60" s="23">
        <v>183855.06999999998</v>
      </c>
      <c r="H60" s="8">
        <v>147084.13999999998</v>
      </c>
      <c r="I60" s="9">
        <v>0</v>
      </c>
      <c r="J60" s="23">
        <v>10702.57</v>
      </c>
      <c r="K60" s="8">
        <v>8562.06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997002.43</v>
      </c>
      <c r="D61" s="23">
        <v>797601.95000000007</v>
      </c>
      <c r="E61" s="23">
        <v>11444.317711599999</v>
      </c>
      <c r="F61" s="23">
        <v>9063.9</v>
      </c>
      <c r="G61" s="23">
        <v>41383.490000000005</v>
      </c>
      <c r="H61" s="8">
        <v>33106.870000000003</v>
      </c>
      <c r="I61" s="9">
        <v>0</v>
      </c>
      <c r="J61" s="23">
        <v>5813.49</v>
      </c>
      <c r="K61" s="8">
        <v>4650.79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1923545.29</v>
      </c>
      <c r="D62" s="23">
        <v>1538836.23</v>
      </c>
      <c r="E62" s="23">
        <v>22079.849719200003</v>
      </c>
      <c r="F62" s="23">
        <v>17487.239999999998</v>
      </c>
      <c r="G62" s="23">
        <v>117332.11</v>
      </c>
      <c r="H62" s="8">
        <v>93865.79</v>
      </c>
      <c r="I62" s="9">
        <v>0</v>
      </c>
      <c r="J62" s="23">
        <v>11216.13</v>
      </c>
      <c r="K62" s="8">
        <v>8972.9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989956.45000000007</v>
      </c>
      <c r="D63" s="23">
        <v>791965.16</v>
      </c>
      <c r="E63" s="23">
        <v>11363.439141200002</v>
      </c>
      <c r="F63" s="23">
        <v>8999.84</v>
      </c>
      <c r="G63" s="23">
        <v>91201.010000000009</v>
      </c>
      <c r="H63" s="8">
        <v>72960.88</v>
      </c>
      <c r="I63" s="9">
        <v>0</v>
      </c>
      <c r="J63" s="23">
        <v>5772.4</v>
      </c>
      <c r="K63" s="8">
        <v>4617.92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4618622.5</v>
      </c>
      <c r="D64" s="23">
        <v>3694898.02</v>
      </c>
      <c r="E64" s="23">
        <v>53015.902897200001</v>
      </c>
      <c r="F64" s="23">
        <v>41988.590000000004</v>
      </c>
      <c r="G64" s="23">
        <v>600683.85999999987</v>
      </c>
      <c r="H64" s="8">
        <v>480547.16999999987</v>
      </c>
      <c r="I64" s="9">
        <v>0</v>
      </c>
      <c r="J64" s="23">
        <v>26931.03</v>
      </c>
      <c r="K64" s="8">
        <v>21544.82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1536017.83</v>
      </c>
      <c r="D65" s="23">
        <v>1228814.29</v>
      </c>
      <c r="E65" s="23">
        <v>17631.528347200001</v>
      </c>
      <c r="F65" s="23">
        <v>13964.17</v>
      </c>
      <c r="G65" s="23">
        <v>156128.09</v>
      </c>
      <c r="H65" s="8">
        <v>124902.54999999999</v>
      </c>
      <c r="I65" s="9">
        <v>0</v>
      </c>
      <c r="J65" s="23">
        <v>8956.4699999999993</v>
      </c>
      <c r="K65" s="8">
        <v>7165.18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1081553.8599999999</v>
      </c>
      <c r="D66" s="23">
        <v>865243.07999999984</v>
      </c>
      <c r="E66" s="23">
        <v>12414.860556399999</v>
      </c>
      <c r="F66" s="23">
        <v>9832.57</v>
      </c>
      <c r="G66" s="23">
        <v>180600.66</v>
      </c>
      <c r="H66" s="8">
        <v>144480.6</v>
      </c>
      <c r="I66" s="9">
        <v>0</v>
      </c>
      <c r="J66" s="23">
        <v>6306.5</v>
      </c>
      <c r="K66" s="8">
        <v>5045.2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2578818.9600000004</v>
      </c>
      <c r="D67" s="23">
        <v>2063055.1800000004</v>
      </c>
      <c r="E67" s="23">
        <v>29601.556766400001</v>
      </c>
      <c r="F67" s="23">
        <v>23444.43</v>
      </c>
      <c r="G67" s="23">
        <v>177639.77</v>
      </c>
      <c r="H67" s="8">
        <v>142111.9</v>
      </c>
      <c r="I67" s="9">
        <v>0</v>
      </c>
      <c r="J67" s="23">
        <v>15037.01</v>
      </c>
      <c r="K67" s="8">
        <v>12029.61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500262.66999999993</v>
      </c>
      <c r="D68" s="23">
        <v>400210.1399999999</v>
      </c>
      <c r="E68" s="23">
        <v>5742.3784983999994</v>
      </c>
      <c r="F68" s="23">
        <v>4547.97</v>
      </c>
      <c r="G68" s="23">
        <v>244887.41</v>
      </c>
      <c r="H68" s="8">
        <v>195910.02000000002</v>
      </c>
      <c r="I68" s="9">
        <v>0</v>
      </c>
      <c r="J68" s="23">
        <v>2917.01</v>
      </c>
      <c r="K68" s="8">
        <v>2333.61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736302.14999999991</v>
      </c>
      <c r="D69" s="23">
        <v>589041.69999999995</v>
      </c>
      <c r="E69" s="23">
        <v>8451.8106067999997</v>
      </c>
      <c r="F69" s="23">
        <v>6693.8399999999992</v>
      </c>
      <c r="G69" s="23">
        <v>49174.969999999994</v>
      </c>
      <c r="H69" s="8">
        <v>39340.029999999992</v>
      </c>
      <c r="I69" s="9">
        <v>0</v>
      </c>
      <c r="J69" s="23">
        <v>4293.3500000000004</v>
      </c>
      <c r="K69" s="8">
        <v>3434.68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1127352.56</v>
      </c>
      <c r="D70" s="23">
        <v>901882.04</v>
      </c>
      <c r="E70" s="23">
        <v>12940.571264</v>
      </c>
      <c r="F70" s="23">
        <v>10248.94</v>
      </c>
      <c r="G70" s="23">
        <v>222854.62</v>
      </c>
      <c r="H70" s="8">
        <v>178283.77</v>
      </c>
      <c r="I70" s="9">
        <v>0</v>
      </c>
      <c r="J70" s="23">
        <v>6573.55</v>
      </c>
      <c r="K70" s="8">
        <v>5258.84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3008622.1099999994</v>
      </c>
      <c r="D71" s="23">
        <v>2406897.6799999992</v>
      </c>
      <c r="E71" s="23">
        <v>34535.149560799997</v>
      </c>
      <c r="F71" s="23">
        <v>27351.84</v>
      </c>
      <c r="G71" s="23">
        <v>220039.02</v>
      </c>
      <c r="H71" s="8">
        <v>176031.28999999998</v>
      </c>
      <c r="I71" s="9">
        <v>0</v>
      </c>
      <c r="J71" s="23">
        <v>17543.169999999998</v>
      </c>
      <c r="K71" s="8">
        <v>14034.54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880744.18999999983</v>
      </c>
      <c r="D72" s="23">
        <v>704595.34999999986</v>
      </c>
      <c r="E72" s="23">
        <v>10109.8213</v>
      </c>
      <c r="F72" s="23">
        <v>8006.9800000000014</v>
      </c>
      <c r="G72" s="23">
        <v>88398.98</v>
      </c>
      <c r="H72" s="8">
        <v>70719.26999999999</v>
      </c>
      <c r="I72" s="9">
        <v>0</v>
      </c>
      <c r="J72" s="23">
        <v>5135.59</v>
      </c>
      <c r="K72" s="8">
        <v>4108.47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1920022.2999999998</v>
      </c>
      <c r="D73" s="23">
        <v>1536017.8499999999</v>
      </c>
      <c r="E73" s="23">
        <v>22039.410434000001</v>
      </c>
      <c r="F73" s="23">
        <v>17455.21</v>
      </c>
      <c r="G73" s="23">
        <v>71117.02</v>
      </c>
      <c r="H73" s="8">
        <v>56893.72</v>
      </c>
      <c r="I73" s="9">
        <v>0</v>
      </c>
      <c r="J73" s="23">
        <v>11195.59</v>
      </c>
      <c r="K73" s="8">
        <v>8956.4699999999993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7873852.959999999</v>
      </c>
      <c r="D74" s="23">
        <v>6299082.3999999985</v>
      </c>
      <c r="E74" s="23">
        <v>90381.802421999993</v>
      </c>
      <c r="F74" s="23">
        <v>71582.39</v>
      </c>
      <c r="G74" s="23">
        <v>566203.74999999988</v>
      </c>
      <c r="H74" s="8">
        <v>452963.08999999991</v>
      </c>
      <c r="I74" s="9">
        <v>0</v>
      </c>
      <c r="J74" s="23">
        <v>45912.17</v>
      </c>
      <c r="K74" s="8">
        <v>36729.74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2293457.86</v>
      </c>
      <c r="D75" s="23">
        <v>1834766.2899999998</v>
      </c>
      <c r="E75" s="23">
        <v>26325.974665199999</v>
      </c>
      <c r="F75" s="23">
        <v>20850.16</v>
      </c>
      <c r="G75" s="23">
        <v>296073.34999999998</v>
      </c>
      <c r="H75" s="8">
        <v>236858.75999999998</v>
      </c>
      <c r="I75" s="9">
        <v>0</v>
      </c>
      <c r="J75" s="23">
        <v>13373.08</v>
      </c>
      <c r="K75" s="8">
        <v>10698.46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1490219.1199999999</v>
      </c>
      <c r="D76" s="23">
        <v>1192175.2899999998</v>
      </c>
      <c r="E76" s="23">
        <v>17105.817639600002</v>
      </c>
      <c r="F76" s="23">
        <v>13547.81</v>
      </c>
      <c r="G76" s="23">
        <v>102130.37</v>
      </c>
      <c r="H76" s="8">
        <v>81704.41</v>
      </c>
      <c r="I76" s="9">
        <v>0</v>
      </c>
      <c r="J76" s="23">
        <v>8689.42</v>
      </c>
      <c r="K76" s="8">
        <v>6951.54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3001576.17</v>
      </c>
      <c r="D77" s="23">
        <v>2401260.9499999997</v>
      </c>
      <c r="E77" s="23">
        <v>34454.2709904</v>
      </c>
      <c r="F77" s="23">
        <v>27287.78</v>
      </c>
      <c r="G77" s="23">
        <v>341458.35</v>
      </c>
      <c r="H77" s="8">
        <v>273166.76</v>
      </c>
      <c r="I77" s="9">
        <v>0</v>
      </c>
      <c r="J77" s="23">
        <v>17502.09</v>
      </c>
      <c r="K77" s="8">
        <v>14001.67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796192.75000000023</v>
      </c>
      <c r="D78" s="23">
        <v>636954.2100000002</v>
      </c>
      <c r="E78" s="23">
        <v>9139.2784551999994</v>
      </c>
      <c r="F78" s="23">
        <v>7238.3099999999995</v>
      </c>
      <c r="G78" s="23">
        <v>82160.739999999991</v>
      </c>
      <c r="H78" s="8">
        <v>65728.659999999989</v>
      </c>
      <c r="I78" s="9">
        <v>0</v>
      </c>
      <c r="J78" s="23">
        <v>4642.57</v>
      </c>
      <c r="K78" s="8">
        <v>3714.06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6697178.7500000009</v>
      </c>
      <c r="D79" s="23">
        <v>5357743.0100000016</v>
      </c>
      <c r="E79" s="23">
        <v>76875.081165199997</v>
      </c>
      <c r="F79" s="23">
        <v>60885.060000000005</v>
      </c>
      <c r="G79" s="23">
        <v>1328333.48</v>
      </c>
      <c r="H79" s="8">
        <v>1062666.8799999999</v>
      </c>
      <c r="I79" s="9">
        <v>0</v>
      </c>
      <c r="J79" s="23">
        <v>39051.019999999997</v>
      </c>
      <c r="K79" s="8">
        <v>31240.82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1099168.71</v>
      </c>
      <c r="D80" s="23">
        <v>879334.98</v>
      </c>
      <c r="E80" s="23">
        <v>12617.056982399999</v>
      </c>
      <c r="F80" s="23">
        <v>9992.7099999999991</v>
      </c>
      <c r="G80" s="23">
        <v>81651.570000000007</v>
      </c>
      <c r="H80" s="8">
        <v>65321.340000000004</v>
      </c>
      <c r="I80" s="9">
        <v>0</v>
      </c>
      <c r="J80" s="23">
        <v>6409.22</v>
      </c>
      <c r="K80" s="8">
        <v>5127.38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55046511.160000004</v>
      </c>
      <c r="D81" s="23">
        <v>44037208.960000008</v>
      </c>
      <c r="E81" s="23">
        <v>631863.83125000005</v>
      </c>
      <c r="F81" s="23">
        <v>500436.17000000004</v>
      </c>
      <c r="G81" s="23">
        <v>4811567.87</v>
      </c>
      <c r="H81" s="8">
        <v>3849254.3600000003</v>
      </c>
      <c r="I81" s="9">
        <v>0</v>
      </c>
      <c r="J81" s="23">
        <v>320974.34999999998</v>
      </c>
      <c r="K81" s="8">
        <v>256779.48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2543589.17</v>
      </c>
      <c r="D82" s="23">
        <v>2034871.3399999999</v>
      </c>
      <c r="E82" s="23">
        <v>29197.1639144</v>
      </c>
      <c r="F82" s="23">
        <v>23124.149999999998</v>
      </c>
      <c r="G82" s="23">
        <v>179149.97000000003</v>
      </c>
      <c r="H82" s="8">
        <v>143320.07000000004</v>
      </c>
      <c r="I82" s="9">
        <v>0</v>
      </c>
      <c r="J82" s="23">
        <v>14831.58</v>
      </c>
      <c r="K82" s="8">
        <v>11865.26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1729781.58</v>
      </c>
      <c r="D83" s="23">
        <v>1383825.24</v>
      </c>
      <c r="E83" s="23">
        <v>19855.6890332</v>
      </c>
      <c r="F83" s="23">
        <v>15725.7</v>
      </c>
      <c r="G83" s="23">
        <v>190853.13</v>
      </c>
      <c r="H83" s="8">
        <v>152682.57</v>
      </c>
      <c r="I83" s="9">
        <v>0</v>
      </c>
      <c r="J83" s="23">
        <v>10086.299999999999</v>
      </c>
      <c r="K83" s="8">
        <v>8069.04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2420285.0199999996</v>
      </c>
      <c r="D84" s="23">
        <v>1936228.0199999996</v>
      </c>
      <c r="E84" s="23">
        <v>27781.788932400003</v>
      </c>
      <c r="F84" s="23">
        <v>22003.18</v>
      </c>
      <c r="G84" s="23">
        <v>286163.80000000005</v>
      </c>
      <c r="H84" s="8">
        <v>228931.12000000005</v>
      </c>
      <c r="I84" s="9">
        <v>0</v>
      </c>
      <c r="J84" s="23">
        <v>14112.6</v>
      </c>
      <c r="K84" s="8">
        <v>11290.08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10523131.450000003</v>
      </c>
      <c r="D85" s="23">
        <v>8418505.1400000025</v>
      </c>
      <c r="E85" s="23">
        <v>120792.1448924</v>
      </c>
      <c r="F85" s="23">
        <v>95667.38</v>
      </c>
      <c r="G85" s="23">
        <v>517637.05999999994</v>
      </c>
      <c r="H85" s="8">
        <v>414109.73</v>
      </c>
      <c r="I85" s="9">
        <v>0</v>
      </c>
      <c r="J85" s="23">
        <v>61360.02</v>
      </c>
      <c r="K85" s="8">
        <v>49088.02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1123829.5499999996</v>
      </c>
      <c r="D86" s="23">
        <v>899063.63999999955</v>
      </c>
      <c r="E86" s="23">
        <v>12900.1319788</v>
      </c>
      <c r="F86" s="23">
        <v>10216.910000000002</v>
      </c>
      <c r="G86" s="23">
        <v>84479.46</v>
      </c>
      <c r="H86" s="8">
        <v>67583.650000000009</v>
      </c>
      <c r="I86" s="9">
        <v>0</v>
      </c>
      <c r="J86" s="23">
        <v>6553.01</v>
      </c>
      <c r="K86" s="8">
        <v>5242.41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2318118.6400000006</v>
      </c>
      <c r="D87" s="23">
        <v>1854494.9200000006</v>
      </c>
      <c r="E87" s="23">
        <v>26609.049661599998</v>
      </c>
      <c r="F87" s="23">
        <v>21074.37</v>
      </c>
      <c r="G87" s="23">
        <v>176584.07000000007</v>
      </c>
      <c r="H87" s="8">
        <v>141267.31000000006</v>
      </c>
      <c r="I87" s="9">
        <v>0</v>
      </c>
      <c r="J87" s="23">
        <v>13516.87</v>
      </c>
      <c r="K87" s="8">
        <v>10813.5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17812170.27</v>
      </c>
      <c r="D88" s="23">
        <v>14249736.23</v>
      </c>
      <c r="E88" s="23">
        <v>204461.0259712</v>
      </c>
      <c r="F88" s="23">
        <v>161933.13</v>
      </c>
      <c r="G88" s="23">
        <v>5882638.6600000001</v>
      </c>
      <c r="H88" s="8">
        <v>4706111.03</v>
      </c>
      <c r="I88" s="9">
        <v>0</v>
      </c>
      <c r="J88" s="23">
        <v>103862.16</v>
      </c>
      <c r="K88" s="8">
        <v>83089.73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52076642</v>
      </c>
      <c r="D89" s="24">
        <v>41661313.439999998</v>
      </c>
      <c r="E89" s="24">
        <v>597773.51382640004</v>
      </c>
      <c r="F89" s="24">
        <v>473436.64</v>
      </c>
      <c r="G89" s="24">
        <v>5731868.3300000001</v>
      </c>
      <c r="H89" s="11">
        <v>4585494.75</v>
      </c>
      <c r="I89" s="12">
        <v>0</v>
      </c>
      <c r="J89" s="24">
        <v>303657.19</v>
      </c>
      <c r="K89" s="11">
        <v>242925.75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352297671.41000003</v>
      </c>
      <c r="D90" s="26">
        <v>281838137.17999995</v>
      </c>
      <c r="E90" s="27">
        <v>4043928.5200000005</v>
      </c>
      <c r="F90" s="27">
        <v>3202791.4200000009</v>
      </c>
      <c r="G90" s="27">
        <v>42434949.660000004</v>
      </c>
      <c r="H90" s="27">
        <v>33947966.230000004</v>
      </c>
      <c r="I90" s="28">
        <v>0</v>
      </c>
      <c r="J90" s="27">
        <v>2054235.82</v>
      </c>
      <c r="K90" s="27">
        <v>1643388.6600000001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A6:K6"/>
    <mergeCell ref="A7:K7"/>
    <mergeCell ref="A9:D9"/>
    <mergeCell ref="A2:K2"/>
    <mergeCell ref="M2:N2"/>
    <mergeCell ref="A3:K3"/>
    <mergeCell ref="A4:K4"/>
    <mergeCell ref="A5:K5"/>
    <mergeCell ref="Q18:AD18"/>
    <mergeCell ref="I10:I11"/>
    <mergeCell ref="A10:A11"/>
    <mergeCell ref="B10:B11"/>
    <mergeCell ref="C10:D10"/>
    <mergeCell ref="E10:F10"/>
    <mergeCell ref="J10:K10"/>
    <mergeCell ref="G10:H10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F9" sqref="F9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6" ht="15" customHeight="1" x14ac:dyDescent="0.25">
      <c r="L1" s="2"/>
    </row>
    <row r="2" spans="1:16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6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9"/>
      <c r="M3" s="3"/>
      <c r="N3" s="13"/>
    </row>
    <row r="4" spans="1:16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9"/>
      <c r="M4" s="3"/>
      <c r="N4" s="13"/>
    </row>
    <row r="5" spans="1:16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9"/>
      <c r="M5" s="3"/>
      <c r="N5" s="13"/>
    </row>
    <row r="6" spans="1:16" ht="15" customHeight="1" x14ac:dyDescent="0.25">
      <c r="A6" s="91" t="s">
        <v>126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"/>
      <c r="M6" s="1"/>
      <c r="N6" s="1"/>
      <c r="O6" s="1"/>
      <c r="P6" s="1"/>
    </row>
    <row r="7" spans="1:16" ht="15" customHeight="1" x14ac:dyDescent="0.25">
      <c r="A7" s="100" t="s">
        <v>127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90"/>
      <c r="M7" s="90"/>
      <c r="N7" s="90"/>
      <c r="O7" s="90"/>
      <c r="P7" s="90"/>
    </row>
    <row r="8" spans="1:16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6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6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6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6" ht="15" customHeight="1" x14ac:dyDescent="0.25">
      <c r="A12" s="7" t="s">
        <v>8</v>
      </c>
      <c r="B12" s="39">
        <v>0.76100000000000001</v>
      </c>
      <c r="C12" s="21">
        <v>3040075.55</v>
      </c>
      <c r="D12" s="21">
        <v>2432060.4299999997</v>
      </c>
      <c r="E12" s="21">
        <v>27392.176812100002</v>
      </c>
      <c r="F12" s="21">
        <v>21694.6</v>
      </c>
      <c r="G12" s="21">
        <v>205899.08999999997</v>
      </c>
      <c r="H12" s="5">
        <v>164719.37999999995</v>
      </c>
      <c r="I12" s="6">
        <v>0</v>
      </c>
      <c r="J12" s="21">
        <v>15781.28</v>
      </c>
      <c r="K12" s="5">
        <v>12625.02</v>
      </c>
      <c r="L12" s="15"/>
      <c r="M12" s="22"/>
      <c r="N12" s="4"/>
    </row>
    <row r="13" spans="1:16" ht="15" customHeight="1" x14ac:dyDescent="0.25">
      <c r="A13" s="7" t="s">
        <v>9</v>
      </c>
      <c r="B13" s="40">
        <v>0.28899999999999998</v>
      </c>
      <c r="C13" s="23">
        <v>1154509.6399999999</v>
      </c>
      <c r="D13" s="23">
        <v>923607.71</v>
      </c>
      <c r="E13" s="23">
        <v>10402.548092899999</v>
      </c>
      <c r="F13" s="23">
        <v>8238.82</v>
      </c>
      <c r="G13" s="23">
        <v>91154.9</v>
      </c>
      <c r="H13" s="8">
        <v>72924</v>
      </c>
      <c r="I13" s="9">
        <v>0</v>
      </c>
      <c r="J13" s="23">
        <v>5993.15</v>
      </c>
      <c r="K13" s="8">
        <v>4794.5200000000004</v>
      </c>
      <c r="L13" s="15"/>
      <c r="M13" s="22"/>
      <c r="N13" s="4"/>
    </row>
    <row r="14" spans="1:16" ht="15" customHeight="1" x14ac:dyDescent="0.25">
      <c r="A14" s="7" t="s">
        <v>10</v>
      </c>
      <c r="B14" s="40">
        <v>0.40400000000000003</v>
      </c>
      <c r="C14" s="23">
        <v>1613916.5999999999</v>
      </c>
      <c r="D14" s="23">
        <v>1291133.3099999998</v>
      </c>
      <c r="E14" s="23">
        <v>14541.970344400001</v>
      </c>
      <c r="F14" s="23">
        <v>11517.240000000002</v>
      </c>
      <c r="G14" s="23">
        <v>70348.539999999994</v>
      </c>
      <c r="H14" s="8">
        <v>56278.919999999991</v>
      </c>
      <c r="I14" s="9">
        <v>0</v>
      </c>
      <c r="J14" s="23">
        <v>8377.9699999999993</v>
      </c>
      <c r="K14" s="8">
        <v>6702.38</v>
      </c>
      <c r="L14" s="15"/>
      <c r="M14" s="22"/>
      <c r="N14" s="4"/>
    </row>
    <row r="15" spans="1:16" ht="15" customHeight="1" x14ac:dyDescent="0.25">
      <c r="A15" s="7" t="s">
        <v>11</v>
      </c>
      <c r="B15" s="40">
        <v>0.498</v>
      </c>
      <c r="C15" s="23">
        <v>1989431.8200000003</v>
      </c>
      <c r="D15" s="23">
        <v>1591545.4500000002</v>
      </c>
      <c r="E15" s="23">
        <v>17925.498097799999</v>
      </c>
      <c r="F15" s="23">
        <v>14196.99</v>
      </c>
      <c r="G15" s="23">
        <v>201721.3</v>
      </c>
      <c r="H15" s="8">
        <v>161377.09999999998</v>
      </c>
      <c r="I15" s="9">
        <v>0</v>
      </c>
      <c r="J15" s="23">
        <v>10327.299999999999</v>
      </c>
      <c r="K15" s="8">
        <v>8261.84</v>
      </c>
      <c r="L15" s="15"/>
      <c r="M15" s="22"/>
      <c r="N15" s="4"/>
    </row>
    <row r="16" spans="1:16" ht="15" customHeight="1" x14ac:dyDescent="0.25">
      <c r="A16" s="7" t="s">
        <v>12</v>
      </c>
      <c r="B16" s="40">
        <v>0.46700000000000003</v>
      </c>
      <c r="C16" s="23">
        <v>1865591.71</v>
      </c>
      <c r="D16" s="23">
        <v>1492473.38</v>
      </c>
      <c r="E16" s="23">
        <v>16809.6538387</v>
      </c>
      <c r="F16" s="23">
        <v>13313.24</v>
      </c>
      <c r="G16" s="23">
        <v>155021.36000000002</v>
      </c>
      <c r="H16" s="8">
        <v>124017.18000000002</v>
      </c>
      <c r="I16" s="9">
        <v>0</v>
      </c>
      <c r="J16" s="23">
        <v>9684.44</v>
      </c>
      <c r="K16" s="8">
        <v>7747.55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902834.52999999991</v>
      </c>
      <c r="D17" s="23">
        <v>722267.61999999988</v>
      </c>
      <c r="E17" s="23">
        <v>8134.8645985999992</v>
      </c>
      <c r="F17" s="23">
        <v>6442.8000000000011</v>
      </c>
      <c r="G17" s="23">
        <v>53498.12</v>
      </c>
      <c r="H17" s="8">
        <v>42798.570000000007</v>
      </c>
      <c r="I17" s="9">
        <v>0</v>
      </c>
      <c r="J17" s="23">
        <v>4686.6899999999996</v>
      </c>
      <c r="K17" s="8">
        <v>3749.35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12575765.850000001</v>
      </c>
      <c r="D18" s="23">
        <v>10060612.690000001</v>
      </c>
      <c r="E18" s="23">
        <v>113312.1847628</v>
      </c>
      <c r="F18" s="23">
        <v>89743.25</v>
      </c>
      <c r="G18" s="23">
        <v>289456.90999999997</v>
      </c>
      <c r="H18" s="8">
        <v>231565.61999999997</v>
      </c>
      <c r="I18" s="9">
        <v>0</v>
      </c>
      <c r="J18" s="23">
        <v>65281.82</v>
      </c>
      <c r="K18" s="8">
        <v>52225.46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739045.98000000021</v>
      </c>
      <c r="D19" s="23">
        <v>591236.78000000026</v>
      </c>
      <c r="E19" s="23">
        <v>6659.0705785</v>
      </c>
      <c r="F19" s="23">
        <v>5273.98</v>
      </c>
      <c r="G19" s="23">
        <v>77415.500000000015</v>
      </c>
      <c r="H19" s="8">
        <v>61932.490000000013</v>
      </c>
      <c r="I19" s="9">
        <v>0</v>
      </c>
      <c r="J19" s="23">
        <v>3836.45</v>
      </c>
      <c r="K19" s="8">
        <v>3069.16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11672931.309999999</v>
      </c>
      <c r="D20" s="23">
        <v>9338345.0399999991</v>
      </c>
      <c r="E20" s="23">
        <v>105177.32016420001</v>
      </c>
      <c r="F20" s="23">
        <v>83300.44</v>
      </c>
      <c r="G20" s="23">
        <v>1105071.01</v>
      </c>
      <c r="H20" s="8">
        <v>884056.9</v>
      </c>
      <c r="I20" s="9">
        <v>0</v>
      </c>
      <c r="J20" s="23">
        <v>60595.13</v>
      </c>
      <c r="K20" s="8">
        <v>48476.1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1414174.4200000004</v>
      </c>
      <c r="D21" s="23">
        <v>1131339.5300000003</v>
      </c>
      <c r="E21" s="23">
        <v>12742.221539399998</v>
      </c>
      <c r="F21" s="23">
        <v>10091.84</v>
      </c>
      <c r="G21" s="23">
        <v>86220.08</v>
      </c>
      <c r="H21" s="8">
        <v>68976.149999999994</v>
      </c>
      <c r="I21" s="9">
        <v>0</v>
      </c>
      <c r="J21" s="23">
        <v>7341.09</v>
      </c>
      <c r="K21" s="8">
        <v>5872.87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2424869.6900000004</v>
      </c>
      <c r="D22" s="23">
        <v>1939895.7500000005</v>
      </c>
      <c r="E22" s="23">
        <v>21848.950492699998</v>
      </c>
      <c r="F22" s="23">
        <v>17304.370000000003</v>
      </c>
      <c r="G22" s="23">
        <v>407087.38</v>
      </c>
      <c r="H22" s="8">
        <v>325669.97000000003</v>
      </c>
      <c r="I22" s="9">
        <v>0</v>
      </c>
      <c r="J22" s="23">
        <v>12587.7</v>
      </c>
      <c r="K22" s="8">
        <v>10070.16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4110693.4800000004</v>
      </c>
      <c r="D23" s="23">
        <v>3288554.7700000005</v>
      </c>
      <c r="E23" s="23">
        <v>37038.830406899993</v>
      </c>
      <c r="F23" s="23">
        <v>29334.76</v>
      </c>
      <c r="G23" s="23">
        <v>482787.85999999993</v>
      </c>
      <c r="H23" s="8">
        <v>386230.3899999999</v>
      </c>
      <c r="I23" s="9">
        <v>0</v>
      </c>
      <c r="J23" s="23">
        <v>21338.94</v>
      </c>
      <c r="K23" s="8">
        <v>17071.150000000001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1577962.97</v>
      </c>
      <c r="D24" s="23">
        <v>1262370.3899999999</v>
      </c>
      <c r="E24" s="23">
        <v>14218.015559500001</v>
      </c>
      <c r="F24" s="23">
        <v>11260.669999999998</v>
      </c>
      <c r="G24" s="23">
        <v>119191.13999999998</v>
      </c>
      <c r="H24" s="8">
        <v>95353.029999999984</v>
      </c>
      <c r="I24" s="9">
        <v>0</v>
      </c>
      <c r="J24" s="23">
        <v>8191.33</v>
      </c>
      <c r="K24" s="8">
        <v>6553.06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703092.37999999989</v>
      </c>
      <c r="D25" s="23">
        <v>562473.90999999992</v>
      </c>
      <c r="E25" s="23">
        <v>6335.1157935999991</v>
      </c>
      <c r="F25" s="23">
        <v>5017.42</v>
      </c>
      <c r="G25" s="23">
        <v>209377.67</v>
      </c>
      <c r="H25" s="8">
        <v>167502.22000000003</v>
      </c>
      <c r="I25" s="9">
        <v>0</v>
      </c>
      <c r="J25" s="23">
        <v>3649.81</v>
      </c>
      <c r="K25" s="8">
        <v>2919.85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1681828.9499999997</v>
      </c>
      <c r="D26" s="23">
        <v>1345463.1399999997</v>
      </c>
      <c r="E26" s="23">
        <v>15153.8849381</v>
      </c>
      <c r="F26" s="23">
        <v>12001.88</v>
      </c>
      <c r="G26" s="23">
        <v>85509.81</v>
      </c>
      <c r="H26" s="8">
        <v>68407.94</v>
      </c>
      <c r="I26" s="9">
        <v>0</v>
      </c>
      <c r="J26" s="23">
        <v>8730.51</v>
      </c>
      <c r="K26" s="8">
        <v>6984.41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12431951.500000004</v>
      </c>
      <c r="D27" s="23">
        <v>9945561.2100000046</v>
      </c>
      <c r="E27" s="23">
        <v>112016.36562320001</v>
      </c>
      <c r="F27" s="23">
        <v>88716.959999999992</v>
      </c>
      <c r="G27" s="23">
        <v>2165785.4900000002</v>
      </c>
      <c r="H27" s="8">
        <v>1732628.4800000002</v>
      </c>
      <c r="I27" s="9">
        <v>0</v>
      </c>
      <c r="J27" s="23">
        <v>64535.27</v>
      </c>
      <c r="K27" s="8">
        <v>51628.22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29158359.250000004</v>
      </c>
      <c r="D28" s="23">
        <v>23326687.420000002</v>
      </c>
      <c r="E28" s="23">
        <v>262727.33055389998</v>
      </c>
      <c r="F28" s="23">
        <v>208080.05000000002</v>
      </c>
      <c r="G28" s="23">
        <v>2799545.63</v>
      </c>
      <c r="H28" s="8">
        <v>2239636.5999999996</v>
      </c>
      <c r="I28" s="9">
        <v>0</v>
      </c>
      <c r="J28" s="23">
        <v>151363.41</v>
      </c>
      <c r="K28" s="8">
        <v>121090.73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3591363.8899999997</v>
      </c>
      <c r="D29" s="23">
        <v>2873091.0899999994</v>
      </c>
      <c r="E29" s="23">
        <v>32359.483513899999</v>
      </c>
      <c r="F29" s="23">
        <v>25628.720000000001</v>
      </c>
      <c r="G29" s="23">
        <v>524590.96</v>
      </c>
      <c r="H29" s="8">
        <v>419672.86</v>
      </c>
      <c r="I29" s="9">
        <v>0</v>
      </c>
      <c r="J29" s="23">
        <v>18643.060000000001</v>
      </c>
      <c r="K29" s="8">
        <v>14914.45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8916489.629999999</v>
      </c>
      <c r="D30" s="23">
        <v>7133191.6799999988</v>
      </c>
      <c r="E30" s="23">
        <v>80340.786655200005</v>
      </c>
      <c r="F30" s="23">
        <v>63629.909999999996</v>
      </c>
      <c r="G30" s="23">
        <v>1420034.25</v>
      </c>
      <c r="H30" s="8">
        <v>1136027.5</v>
      </c>
      <c r="I30" s="9">
        <v>0</v>
      </c>
      <c r="J30" s="23">
        <v>46286.22</v>
      </c>
      <c r="K30" s="8">
        <v>37028.980000000003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3171905.3499999996</v>
      </c>
      <c r="D31" s="23">
        <v>2537524.2899999996</v>
      </c>
      <c r="E31" s="23">
        <v>28580.011023400002</v>
      </c>
      <c r="F31" s="23">
        <v>22635.37</v>
      </c>
      <c r="G31" s="23">
        <v>225723.2</v>
      </c>
      <c r="H31" s="8">
        <v>180578.64</v>
      </c>
      <c r="I31" s="9">
        <v>0</v>
      </c>
      <c r="J31" s="23">
        <v>16465.62</v>
      </c>
      <c r="K31" s="8">
        <v>13172.5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1837627.7699999996</v>
      </c>
      <c r="D32" s="23">
        <v>1470102.2199999997</v>
      </c>
      <c r="E32" s="23">
        <v>16557.689006000001</v>
      </c>
      <c r="F32" s="23">
        <v>13113.689999999999</v>
      </c>
      <c r="G32" s="23">
        <v>92977.14</v>
      </c>
      <c r="H32" s="8">
        <v>74381.8</v>
      </c>
      <c r="I32" s="9">
        <v>0</v>
      </c>
      <c r="J32" s="23">
        <v>9539.27</v>
      </c>
      <c r="K32" s="8">
        <v>7631.42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727061.45</v>
      </c>
      <c r="D33" s="23">
        <v>581649.16999999993</v>
      </c>
      <c r="E33" s="23">
        <v>6551.0856501999997</v>
      </c>
      <c r="F33" s="23">
        <v>5188.46</v>
      </c>
      <c r="G33" s="23">
        <v>23458.440000000002</v>
      </c>
      <c r="H33" s="8">
        <v>18766.850000000002</v>
      </c>
      <c r="I33" s="9">
        <v>0</v>
      </c>
      <c r="J33" s="23">
        <v>3774.23</v>
      </c>
      <c r="K33" s="8">
        <v>3019.38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5065460.95</v>
      </c>
      <c r="D34" s="23">
        <v>4052368.7700000005</v>
      </c>
      <c r="E34" s="23">
        <v>45641.629694800002</v>
      </c>
      <c r="F34" s="23">
        <v>36148.17</v>
      </c>
      <c r="G34" s="23">
        <v>350097.51999999996</v>
      </c>
      <c r="H34" s="8">
        <v>280078.07999999996</v>
      </c>
      <c r="I34" s="9">
        <v>0</v>
      </c>
      <c r="J34" s="23">
        <v>26295.22</v>
      </c>
      <c r="K34" s="8">
        <v>21036.18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1078607.6199999999</v>
      </c>
      <c r="D35" s="23">
        <v>862886.12999999989</v>
      </c>
      <c r="E35" s="23">
        <v>9718.6435469999997</v>
      </c>
      <c r="F35" s="23">
        <v>7697.17</v>
      </c>
      <c r="G35" s="23">
        <v>80504.300000000017</v>
      </c>
      <c r="H35" s="8">
        <v>64403.530000000013</v>
      </c>
      <c r="I35" s="9">
        <v>0</v>
      </c>
      <c r="J35" s="23">
        <v>5599.14</v>
      </c>
      <c r="K35" s="8">
        <v>4479.3100000000004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2772421.05</v>
      </c>
      <c r="D36" s="23">
        <v>2217936.84</v>
      </c>
      <c r="E36" s="23">
        <v>24980.513413399996</v>
      </c>
      <c r="F36" s="23">
        <v>19784.57</v>
      </c>
      <c r="G36" s="23">
        <v>154227.74000000002</v>
      </c>
      <c r="H36" s="8">
        <v>123382.29000000001</v>
      </c>
      <c r="I36" s="9">
        <v>0</v>
      </c>
      <c r="J36" s="23">
        <v>14391.86</v>
      </c>
      <c r="K36" s="8">
        <v>11513.49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1142525.0899999999</v>
      </c>
      <c r="D37" s="23">
        <v>914020.07999999984</v>
      </c>
      <c r="E37" s="23">
        <v>10294.563164599998</v>
      </c>
      <c r="F37" s="23">
        <v>8153.2800000000007</v>
      </c>
      <c r="G37" s="23">
        <v>146065.52000000002</v>
      </c>
      <c r="H37" s="8">
        <v>116852.50000000001</v>
      </c>
      <c r="I37" s="9">
        <v>0</v>
      </c>
      <c r="J37" s="23">
        <v>5930.94</v>
      </c>
      <c r="K37" s="8">
        <v>4744.75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1749741.2299999997</v>
      </c>
      <c r="D38" s="23">
        <v>1399792.9999999995</v>
      </c>
      <c r="E38" s="23">
        <v>15765.799531799999</v>
      </c>
      <c r="F38" s="23">
        <v>12486.51</v>
      </c>
      <c r="G38" s="23">
        <v>109362.43</v>
      </c>
      <c r="H38" s="8">
        <v>87490.04</v>
      </c>
      <c r="I38" s="9">
        <v>0</v>
      </c>
      <c r="J38" s="23">
        <v>9083.0499999999993</v>
      </c>
      <c r="K38" s="8">
        <v>7266.44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1434148.62</v>
      </c>
      <c r="D39" s="23">
        <v>1147318.8900000001</v>
      </c>
      <c r="E39" s="23">
        <v>12922.196419899999</v>
      </c>
      <c r="F39" s="23">
        <v>10234.369999999999</v>
      </c>
      <c r="G39" s="23">
        <v>269960.28000000003</v>
      </c>
      <c r="H39" s="8">
        <v>215968.32</v>
      </c>
      <c r="I39" s="9">
        <v>0</v>
      </c>
      <c r="J39" s="23">
        <v>7444.78</v>
      </c>
      <c r="K39" s="8">
        <v>5955.82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3243812.53</v>
      </c>
      <c r="D40" s="23">
        <v>2595050.0499999998</v>
      </c>
      <c r="E40" s="23">
        <v>29227.9205932</v>
      </c>
      <c r="F40" s="23">
        <v>23148.51</v>
      </c>
      <c r="G40" s="23">
        <v>1883133.0099999998</v>
      </c>
      <c r="H40" s="8">
        <v>1506506.5099999998</v>
      </c>
      <c r="I40" s="9">
        <v>0</v>
      </c>
      <c r="J40" s="23">
        <v>16838.89</v>
      </c>
      <c r="K40" s="8">
        <v>13471.11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1486081.62</v>
      </c>
      <c r="D41" s="23">
        <v>1188865.3400000001</v>
      </c>
      <c r="E41" s="23">
        <v>13390.1311092</v>
      </c>
      <c r="F41" s="23">
        <v>10604.97</v>
      </c>
      <c r="G41" s="23">
        <v>279197.15999999997</v>
      </c>
      <c r="H41" s="8">
        <v>223357.83999999997</v>
      </c>
      <c r="I41" s="9">
        <v>0</v>
      </c>
      <c r="J41" s="23">
        <v>7714.37</v>
      </c>
      <c r="K41" s="8">
        <v>6171.5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922808.74999999988</v>
      </c>
      <c r="D42" s="23">
        <v>738247.0199999999</v>
      </c>
      <c r="E42" s="23">
        <v>8314.8394790999992</v>
      </c>
      <c r="F42" s="23">
        <v>6585.36</v>
      </c>
      <c r="G42" s="23">
        <v>128999.80000000002</v>
      </c>
      <c r="H42" s="8">
        <v>103199.93000000002</v>
      </c>
      <c r="I42" s="9">
        <v>0</v>
      </c>
      <c r="J42" s="23">
        <v>4790.37</v>
      </c>
      <c r="K42" s="8">
        <v>3832.3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970746.85000000009</v>
      </c>
      <c r="D43" s="23">
        <v>776597.46000000008</v>
      </c>
      <c r="E43" s="23">
        <v>8746.7791922999986</v>
      </c>
      <c r="F43" s="23">
        <v>6927.4500000000007</v>
      </c>
      <c r="G43" s="23">
        <v>58907.09</v>
      </c>
      <c r="H43" s="8">
        <v>47125.75</v>
      </c>
      <c r="I43" s="9">
        <v>0</v>
      </c>
      <c r="J43" s="23">
        <v>5039.2299999999996</v>
      </c>
      <c r="K43" s="8">
        <v>4031.38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1258375.5499999998</v>
      </c>
      <c r="D44" s="23">
        <v>1006700.4199999997</v>
      </c>
      <c r="E44" s="23">
        <v>11338.417471499999</v>
      </c>
      <c r="F44" s="23">
        <v>8980.0299999999988</v>
      </c>
      <c r="G44" s="23">
        <v>183975.72000000003</v>
      </c>
      <c r="H44" s="8">
        <v>147180.68000000002</v>
      </c>
      <c r="I44" s="9">
        <v>0</v>
      </c>
      <c r="J44" s="23">
        <v>6532.33</v>
      </c>
      <c r="K44" s="8">
        <v>5225.8599999999997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1194458.07</v>
      </c>
      <c r="D45" s="23">
        <v>955566.46000000008</v>
      </c>
      <c r="E45" s="23">
        <v>10762.4978539</v>
      </c>
      <c r="F45" s="23">
        <v>8523.89</v>
      </c>
      <c r="G45" s="23">
        <v>128300.9</v>
      </c>
      <c r="H45" s="8">
        <v>102640.79999999999</v>
      </c>
      <c r="I45" s="9">
        <v>0</v>
      </c>
      <c r="J45" s="23">
        <v>6200.53</v>
      </c>
      <c r="K45" s="8">
        <v>4960.42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1274354.93</v>
      </c>
      <c r="D46" s="23">
        <v>1019483.94</v>
      </c>
      <c r="E46" s="23">
        <v>11482.3973759</v>
      </c>
      <c r="F46" s="23">
        <v>9094.0600000000013</v>
      </c>
      <c r="G46" s="23">
        <v>100039.29</v>
      </c>
      <c r="H46" s="8">
        <v>80031.51999999999</v>
      </c>
      <c r="I46" s="9">
        <v>0</v>
      </c>
      <c r="J46" s="23">
        <v>6615.28</v>
      </c>
      <c r="K46" s="8">
        <v>5292.22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9807339.6399999987</v>
      </c>
      <c r="D47" s="23">
        <v>7845871.709999999</v>
      </c>
      <c r="E47" s="23">
        <v>88367.666325500002</v>
      </c>
      <c r="F47" s="23">
        <v>69987.199999999997</v>
      </c>
      <c r="G47" s="23">
        <v>286572.51</v>
      </c>
      <c r="H47" s="8">
        <v>229258.12</v>
      </c>
      <c r="I47" s="9">
        <v>0</v>
      </c>
      <c r="J47" s="23">
        <v>50910.69</v>
      </c>
      <c r="K47" s="8">
        <v>40728.550000000003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1390205.39</v>
      </c>
      <c r="D48" s="23">
        <v>1112164.3199999998</v>
      </c>
      <c r="E48" s="23">
        <v>12526.251682799999</v>
      </c>
      <c r="F48" s="23">
        <v>9920.7899999999991</v>
      </c>
      <c r="G48" s="23">
        <v>131658.83000000002</v>
      </c>
      <c r="H48" s="8">
        <v>105327.17000000001</v>
      </c>
      <c r="I48" s="9">
        <v>0</v>
      </c>
      <c r="J48" s="23">
        <v>7216.67</v>
      </c>
      <c r="K48" s="8">
        <v>5773.34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1981442.1500000001</v>
      </c>
      <c r="D49" s="23">
        <v>1585153.7200000002</v>
      </c>
      <c r="E49" s="23">
        <v>17853.508145600001</v>
      </c>
      <c r="F49" s="23">
        <v>14139.98</v>
      </c>
      <c r="G49" s="23">
        <v>271266.24</v>
      </c>
      <c r="H49" s="8">
        <v>217013.08</v>
      </c>
      <c r="I49" s="9">
        <v>0</v>
      </c>
      <c r="J49" s="23">
        <v>10285.83</v>
      </c>
      <c r="K49" s="8">
        <v>8228.66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3479508.2999999993</v>
      </c>
      <c r="D50" s="23">
        <v>2783606.6299999994</v>
      </c>
      <c r="E50" s="23">
        <v>31351.624183100001</v>
      </c>
      <c r="F50" s="23">
        <v>24830.48</v>
      </c>
      <c r="G50" s="23">
        <v>292389.03999999992</v>
      </c>
      <c r="H50" s="8">
        <v>233911.31999999992</v>
      </c>
      <c r="I50" s="9">
        <v>0</v>
      </c>
      <c r="J50" s="23">
        <v>18062.41</v>
      </c>
      <c r="K50" s="8">
        <v>14449.93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838917.0199999999</v>
      </c>
      <c r="D51" s="23">
        <v>671133.60999999987</v>
      </c>
      <c r="E51" s="23">
        <v>7558.9449809999996</v>
      </c>
      <c r="F51" s="23">
        <v>5986.6900000000005</v>
      </c>
      <c r="G51" s="23">
        <v>69853.67</v>
      </c>
      <c r="H51" s="8">
        <v>55883.039999999994</v>
      </c>
      <c r="I51" s="9">
        <v>0</v>
      </c>
      <c r="J51" s="23">
        <v>4354.8900000000003</v>
      </c>
      <c r="K51" s="8">
        <v>3483.91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1446133.18</v>
      </c>
      <c r="D52" s="23">
        <v>1156906.5099999998</v>
      </c>
      <c r="E52" s="23">
        <v>13030.1813482</v>
      </c>
      <c r="F52" s="23">
        <v>10319.900000000001</v>
      </c>
      <c r="G52" s="23">
        <v>147477.56</v>
      </c>
      <c r="H52" s="8">
        <v>117982.1</v>
      </c>
      <c r="I52" s="9">
        <v>0</v>
      </c>
      <c r="J52" s="23">
        <v>7506.99</v>
      </c>
      <c r="K52" s="8">
        <v>6005.59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1490076.4499999997</v>
      </c>
      <c r="D53" s="23">
        <v>1192061.1599999997</v>
      </c>
      <c r="E53" s="23">
        <v>13426.126085299999</v>
      </c>
      <c r="F53" s="23">
        <v>10633.490000000002</v>
      </c>
      <c r="G53" s="23">
        <v>63312.040000000008</v>
      </c>
      <c r="H53" s="8">
        <v>50649.73000000001</v>
      </c>
      <c r="I53" s="9">
        <v>0</v>
      </c>
      <c r="J53" s="23">
        <v>7735.11</v>
      </c>
      <c r="K53" s="8">
        <v>6188.09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19890323.43</v>
      </c>
      <c r="D54" s="23">
        <v>15912258.74</v>
      </c>
      <c r="E54" s="23">
        <v>179218.98600189999</v>
      </c>
      <c r="F54" s="23">
        <v>141941.44</v>
      </c>
      <c r="G54" s="23">
        <v>1894179.74</v>
      </c>
      <c r="H54" s="8">
        <v>1515343.87</v>
      </c>
      <c r="I54" s="9">
        <v>0</v>
      </c>
      <c r="J54" s="23">
        <v>103252.28</v>
      </c>
      <c r="K54" s="8">
        <v>82601.820000000007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1102576.6800000002</v>
      </c>
      <c r="D55" s="23">
        <v>882061.37000000011</v>
      </c>
      <c r="E55" s="23">
        <v>9934.6134036000003</v>
      </c>
      <c r="F55" s="23">
        <v>7868.21</v>
      </c>
      <c r="G55" s="23">
        <v>121984.89000000001</v>
      </c>
      <c r="H55" s="8">
        <v>97588.010000000009</v>
      </c>
      <c r="I55" s="9">
        <v>0</v>
      </c>
      <c r="J55" s="23">
        <v>5723.56</v>
      </c>
      <c r="K55" s="8">
        <v>4578.8500000000004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2628606.6999999993</v>
      </c>
      <c r="D56" s="23">
        <v>2102885.3599999994</v>
      </c>
      <c r="E56" s="23">
        <v>23684.6942738</v>
      </c>
      <c r="F56" s="23">
        <v>18758.28</v>
      </c>
      <c r="G56" s="23">
        <v>428635.68</v>
      </c>
      <c r="H56" s="8">
        <v>342908.63</v>
      </c>
      <c r="I56" s="9">
        <v>0</v>
      </c>
      <c r="J56" s="23">
        <v>13645.31</v>
      </c>
      <c r="K56" s="8">
        <v>10916.25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2440849.09</v>
      </c>
      <c r="D57" s="23">
        <v>1952679.2599999998</v>
      </c>
      <c r="E57" s="23">
        <v>21992.930397100001</v>
      </c>
      <c r="F57" s="23">
        <v>17418.400000000001</v>
      </c>
      <c r="G57" s="23">
        <v>185387.99000000002</v>
      </c>
      <c r="H57" s="8">
        <v>148310.48000000004</v>
      </c>
      <c r="I57" s="9">
        <v>0</v>
      </c>
      <c r="J57" s="23">
        <v>12670.65</v>
      </c>
      <c r="K57" s="8">
        <v>10136.52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1741751.54</v>
      </c>
      <c r="D58" s="23">
        <v>1393401.23</v>
      </c>
      <c r="E58" s="23">
        <v>15693.8095796</v>
      </c>
      <c r="F58" s="23">
        <v>12429.5</v>
      </c>
      <c r="G58" s="23">
        <v>103290.30000000002</v>
      </c>
      <c r="H58" s="8">
        <v>82632.320000000007</v>
      </c>
      <c r="I58" s="9">
        <v>0</v>
      </c>
      <c r="J58" s="23">
        <v>9041.57</v>
      </c>
      <c r="K58" s="8">
        <v>7233.26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1977447.33</v>
      </c>
      <c r="D59" s="23">
        <v>1581957.87</v>
      </c>
      <c r="E59" s="23">
        <v>17817.513169499998</v>
      </c>
      <c r="F59" s="23">
        <v>14111.47</v>
      </c>
      <c r="G59" s="23">
        <v>171543.34999999998</v>
      </c>
      <c r="H59" s="8">
        <v>137234.75999999998</v>
      </c>
      <c r="I59" s="9">
        <v>0</v>
      </c>
      <c r="J59" s="23">
        <v>10265.09</v>
      </c>
      <c r="K59" s="8">
        <v>8212.07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2081313.22</v>
      </c>
      <c r="D60" s="23">
        <v>1665050.57</v>
      </c>
      <c r="E60" s="23">
        <v>18753.382548099999</v>
      </c>
      <c r="F60" s="23">
        <v>14852.68</v>
      </c>
      <c r="G60" s="23">
        <v>149572.74</v>
      </c>
      <c r="H60" s="8">
        <v>119658.29999999999</v>
      </c>
      <c r="I60" s="9">
        <v>0</v>
      </c>
      <c r="J60" s="23">
        <v>10804.27</v>
      </c>
      <c r="K60" s="8">
        <v>8643.42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1130540.5900000001</v>
      </c>
      <c r="D61" s="23">
        <v>904432.4800000001</v>
      </c>
      <c r="E61" s="23">
        <v>10186.578236299998</v>
      </c>
      <c r="F61" s="23">
        <v>8067.7699999999995</v>
      </c>
      <c r="G61" s="23">
        <v>48070.5</v>
      </c>
      <c r="H61" s="8">
        <v>38456.49</v>
      </c>
      <c r="I61" s="9">
        <v>0</v>
      </c>
      <c r="J61" s="23">
        <v>5868.73</v>
      </c>
      <c r="K61" s="8">
        <v>4694.9799999999996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2181184.31</v>
      </c>
      <c r="D62" s="23">
        <v>1744947.48</v>
      </c>
      <c r="E62" s="23">
        <v>19653.2569506</v>
      </c>
      <c r="F62" s="23">
        <v>15565.380000000001</v>
      </c>
      <c r="G62" s="23">
        <v>106194.06999999998</v>
      </c>
      <c r="H62" s="8">
        <v>84955.359999999971</v>
      </c>
      <c r="I62" s="9">
        <v>0</v>
      </c>
      <c r="J62" s="23">
        <v>11322.7</v>
      </c>
      <c r="K62" s="8">
        <v>9058.16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1122550.8999999999</v>
      </c>
      <c r="D63" s="23">
        <v>898040.72</v>
      </c>
      <c r="E63" s="23">
        <v>10114.588284100002</v>
      </c>
      <c r="F63" s="23">
        <v>8010.75</v>
      </c>
      <c r="G63" s="23">
        <v>79213.7</v>
      </c>
      <c r="H63" s="8">
        <v>63371.040000000001</v>
      </c>
      <c r="I63" s="9">
        <v>0</v>
      </c>
      <c r="J63" s="23">
        <v>5827.25</v>
      </c>
      <c r="K63" s="8">
        <v>4661.8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5237239.2100000009</v>
      </c>
      <c r="D64" s="23">
        <v>4189791.3800000008</v>
      </c>
      <c r="E64" s="23">
        <v>47189.413667100001</v>
      </c>
      <c r="F64" s="23">
        <v>37374.019999999997</v>
      </c>
      <c r="G64" s="23">
        <v>565716.77</v>
      </c>
      <c r="H64" s="8">
        <v>452573.52</v>
      </c>
      <c r="I64" s="9">
        <v>0</v>
      </c>
      <c r="J64" s="23">
        <v>27186.93</v>
      </c>
      <c r="K64" s="8">
        <v>21749.54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1741751.54</v>
      </c>
      <c r="D65" s="23">
        <v>1393401.23</v>
      </c>
      <c r="E65" s="23">
        <v>15693.8095796</v>
      </c>
      <c r="F65" s="23">
        <v>12429.5</v>
      </c>
      <c r="G65" s="23">
        <v>116037.08000000002</v>
      </c>
      <c r="H65" s="8">
        <v>92829.74000000002</v>
      </c>
      <c r="I65" s="9">
        <v>0</v>
      </c>
      <c r="J65" s="23">
        <v>9041.57</v>
      </c>
      <c r="K65" s="8">
        <v>7233.26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1226416.78</v>
      </c>
      <c r="D66" s="23">
        <v>981133.4</v>
      </c>
      <c r="E66" s="23">
        <v>11050.457662699999</v>
      </c>
      <c r="F66" s="23">
        <v>8751.9599999999991</v>
      </c>
      <c r="G66" s="23">
        <v>218102.5</v>
      </c>
      <c r="H66" s="8">
        <v>174482.11</v>
      </c>
      <c r="I66" s="9">
        <v>0</v>
      </c>
      <c r="J66" s="23">
        <v>6366.43</v>
      </c>
      <c r="K66" s="8">
        <v>5093.1400000000003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2924225.08</v>
      </c>
      <c r="D67" s="23">
        <v>2339380.08</v>
      </c>
      <c r="E67" s="23">
        <v>26348.322505199998</v>
      </c>
      <c r="F67" s="23">
        <v>20867.88</v>
      </c>
      <c r="G67" s="23">
        <v>174896.3</v>
      </c>
      <c r="H67" s="8">
        <v>139917.12999999998</v>
      </c>
      <c r="I67" s="9">
        <v>0</v>
      </c>
      <c r="J67" s="23">
        <v>15179.89</v>
      </c>
      <c r="K67" s="8">
        <v>12143.91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567267.73</v>
      </c>
      <c r="D68" s="23">
        <v>453814.17</v>
      </c>
      <c r="E68" s="23">
        <v>5111.2866061999994</v>
      </c>
      <c r="F68" s="23">
        <v>4048.14</v>
      </c>
      <c r="G68" s="23">
        <v>259846.98000000004</v>
      </c>
      <c r="H68" s="8">
        <v>207877.67000000004</v>
      </c>
      <c r="I68" s="9">
        <v>0</v>
      </c>
      <c r="J68" s="23">
        <v>2944.73</v>
      </c>
      <c r="K68" s="8">
        <v>2355.7800000000002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834922.2100000002</v>
      </c>
      <c r="D69" s="23">
        <v>667937.77000000025</v>
      </c>
      <c r="E69" s="23">
        <v>7522.9500048999989</v>
      </c>
      <c r="F69" s="23">
        <v>5958.17</v>
      </c>
      <c r="G69" s="23">
        <v>45070.87000000001</v>
      </c>
      <c r="H69" s="8">
        <v>36056.780000000013</v>
      </c>
      <c r="I69" s="9">
        <v>0</v>
      </c>
      <c r="J69" s="23">
        <v>4334.1499999999996</v>
      </c>
      <c r="K69" s="8">
        <v>3467.32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1278349.75</v>
      </c>
      <c r="D70" s="23">
        <v>1022679.78</v>
      </c>
      <c r="E70" s="23">
        <v>11518.392352000001</v>
      </c>
      <c r="F70" s="23">
        <v>9122.57</v>
      </c>
      <c r="G70" s="23">
        <v>184754.80000000002</v>
      </c>
      <c r="H70" s="8">
        <v>147803.91</v>
      </c>
      <c r="I70" s="9">
        <v>0</v>
      </c>
      <c r="J70" s="23">
        <v>6636.02</v>
      </c>
      <c r="K70" s="8">
        <v>5308.82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3411595.95</v>
      </c>
      <c r="D71" s="23">
        <v>2729276.76</v>
      </c>
      <c r="E71" s="23">
        <v>30739.709589399994</v>
      </c>
      <c r="F71" s="23">
        <v>24345.85</v>
      </c>
      <c r="G71" s="23">
        <v>198880.31000000003</v>
      </c>
      <c r="H71" s="8">
        <v>159104.34000000003</v>
      </c>
      <c r="I71" s="9">
        <v>0</v>
      </c>
      <c r="J71" s="23">
        <v>17709.87</v>
      </c>
      <c r="K71" s="8">
        <v>14167.9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998710.74</v>
      </c>
      <c r="D72" s="23">
        <v>798968.57000000007</v>
      </c>
      <c r="E72" s="23">
        <v>8998.744025</v>
      </c>
      <c r="F72" s="23">
        <v>7127</v>
      </c>
      <c r="G72" s="23">
        <v>91476.73</v>
      </c>
      <c r="H72" s="8">
        <v>73181.459999999992</v>
      </c>
      <c r="I72" s="9">
        <v>0</v>
      </c>
      <c r="J72" s="23">
        <v>5184.3900000000003</v>
      </c>
      <c r="K72" s="8">
        <v>4147.51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2177189.4500000002</v>
      </c>
      <c r="D73" s="23">
        <v>1741751.5500000003</v>
      </c>
      <c r="E73" s="23">
        <v>19617.261974499997</v>
      </c>
      <c r="F73" s="23">
        <v>15536.869999999999</v>
      </c>
      <c r="G73" s="23">
        <v>68680.349999999991</v>
      </c>
      <c r="H73" s="8">
        <v>54944.359999999993</v>
      </c>
      <c r="I73" s="9">
        <v>0</v>
      </c>
      <c r="J73" s="23">
        <v>11301.97</v>
      </c>
      <c r="K73" s="8">
        <v>9041.58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8928474.1800000016</v>
      </c>
      <c r="D74" s="23">
        <v>7142779.3300000019</v>
      </c>
      <c r="E74" s="23">
        <v>80448.771583499998</v>
      </c>
      <c r="F74" s="23">
        <v>63715.429999999993</v>
      </c>
      <c r="G74" s="23">
        <v>505027.17000000004</v>
      </c>
      <c r="H74" s="8">
        <v>404021.84</v>
      </c>
      <c r="I74" s="9">
        <v>0</v>
      </c>
      <c r="J74" s="23">
        <v>46348.43</v>
      </c>
      <c r="K74" s="8">
        <v>37078.74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2600642.8200000003</v>
      </c>
      <c r="D75" s="23">
        <v>2080514.2600000002</v>
      </c>
      <c r="E75" s="23">
        <v>23432.7294411</v>
      </c>
      <c r="F75" s="23">
        <v>18558.730000000003</v>
      </c>
      <c r="G75" s="23">
        <v>270705.36</v>
      </c>
      <c r="H75" s="8">
        <v>216564.37</v>
      </c>
      <c r="I75" s="9">
        <v>0</v>
      </c>
      <c r="J75" s="23">
        <v>13500.15</v>
      </c>
      <c r="K75" s="8">
        <v>10800.12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1689818.6</v>
      </c>
      <c r="D76" s="23">
        <v>1351854.8800000001</v>
      </c>
      <c r="E76" s="23">
        <v>15225.8748903</v>
      </c>
      <c r="F76" s="23">
        <v>12058.9</v>
      </c>
      <c r="G76" s="23">
        <v>81600.800000000017</v>
      </c>
      <c r="H76" s="8">
        <v>65280.700000000019</v>
      </c>
      <c r="I76" s="9">
        <v>0</v>
      </c>
      <c r="J76" s="23">
        <v>8771.99</v>
      </c>
      <c r="K76" s="8">
        <v>7017.59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3403606.26</v>
      </c>
      <c r="D77" s="23">
        <v>2722885.0299999993</v>
      </c>
      <c r="E77" s="23">
        <v>30667.7196372</v>
      </c>
      <c r="F77" s="23">
        <v>24288.84</v>
      </c>
      <c r="G77" s="23">
        <v>290270.38</v>
      </c>
      <c r="H77" s="8">
        <v>232216.41999999998</v>
      </c>
      <c r="I77" s="9">
        <v>0</v>
      </c>
      <c r="J77" s="23">
        <v>17668.400000000001</v>
      </c>
      <c r="K77" s="8">
        <v>14134.72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902834.52999999991</v>
      </c>
      <c r="D78" s="23">
        <v>722267.61999999988</v>
      </c>
      <c r="E78" s="23">
        <v>8134.8645985999992</v>
      </c>
      <c r="F78" s="23">
        <v>6442.8000000000011</v>
      </c>
      <c r="G78" s="23">
        <v>84766.66</v>
      </c>
      <c r="H78" s="8">
        <v>67813.430000000008</v>
      </c>
      <c r="I78" s="9">
        <v>0</v>
      </c>
      <c r="J78" s="23">
        <v>4686.6899999999996</v>
      </c>
      <c r="K78" s="8">
        <v>3749.35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7594196.5899999999</v>
      </c>
      <c r="D79" s="23">
        <v>6075357.2699999996</v>
      </c>
      <c r="E79" s="23">
        <v>68426.449566099996</v>
      </c>
      <c r="F79" s="23">
        <v>54193.75</v>
      </c>
      <c r="G79" s="23">
        <v>1376468.6600000001</v>
      </c>
      <c r="H79" s="8">
        <v>1101175.04</v>
      </c>
      <c r="I79" s="9">
        <v>0</v>
      </c>
      <c r="J79" s="23">
        <v>39422.089999999997</v>
      </c>
      <c r="K79" s="8">
        <v>31537.67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1246391</v>
      </c>
      <c r="D80" s="23">
        <v>997112.79</v>
      </c>
      <c r="E80" s="23">
        <v>11230.432543199999</v>
      </c>
      <c r="F80" s="23">
        <v>8894.49</v>
      </c>
      <c r="G80" s="23">
        <v>74979.62</v>
      </c>
      <c r="H80" s="8">
        <v>59983.799999999996</v>
      </c>
      <c r="I80" s="9">
        <v>0</v>
      </c>
      <c r="J80" s="23">
        <v>6470.12</v>
      </c>
      <c r="K80" s="8">
        <v>5176.1000000000004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62419422.240000002</v>
      </c>
      <c r="D81" s="23">
        <v>49935537.829999998</v>
      </c>
      <c r="E81" s="23">
        <v>562421.50156250002</v>
      </c>
      <c r="F81" s="23">
        <v>445437.83000000007</v>
      </c>
      <c r="G81" s="23">
        <v>4880232.3600000003</v>
      </c>
      <c r="H81" s="8">
        <v>3904185.9800000004</v>
      </c>
      <c r="I81" s="9">
        <v>0</v>
      </c>
      <c r="J81" s="23">
        <v>324024.28000000003</v>
      </c>
      <c r="K81" s="8">
        <v>259219.43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2884276.6599999992</v>
      </c>
      <c r="D82" s="23">
        <v>2307421.3499999992</v>
      </c>
      <c r="E82" s="23">
        <v>25988.372744199998</v>
      </c>
      <c r="F82" s="23">
        <v>20582.79</v>
      </c>
      <c r="G82" s="23">
        <v>186401.82</v>
      </c>
      <c r="H82" s="8">
        <v>149121.53</v>
      </c>
      <c r="I82" s="9">
        <v>0</v>
      </c>
      <c r="J82" s="23">
        <v>14972.51</v>
      </c>
      <c r="K82" s="8">
        <v>11978.01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1961467.9299999997</v>
      </c>
      <c r="D83" s="23">
        <v>1569174.3899999997</v>
      </c>
      <c r="E83" s="23">
        <v>17673.533265099999</v>
      </c>
      <c r="F83" s="23">
        <v>13997.440000000002</v>
      </c>
      <c r="G83" s="23">
        <v>175897.37</v>
      </c>
      <c r="H83" s="8">
        <v>140717.99</v>
      </c>
      <c r="I83" s="9">
        <v>0</v>
      </c>
      <c r="J83" s="23">
        <v>10182.14</v>
      </c>
      <c r="K83" s="8">
        <v>8145.71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2744457.1700000004</v>
      </c>
      <c r="D84" s="23">
        <v>2195565.7300000004</v>
      </c>
      <c r="E84" s="23">
        <v>24728.5485807</v>
      </c>
      <c r="F84" s="23">
        <v>19585.009999999998</v>
      </c>
      <c r="G84" s="23">
        <v>323187.24</v>
      </c>
      <c r="H84" s="8">
        <v>258549.87999999998</v>
      </c>
      <c r="I84" s="9">
        <v>0</v>
      </c>
      <c r="J84" s="23">
        <v>14246.7</v>
      </c>
      <c r="K84" s="8">
        <v>11397.36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11932596.09</v>
      </c>
      <c r="D85" s="23">
        <v>9546076.879999999</v>
      </c>
      <c r="E85" s="23">
        <v>107516.9936107</v>
      </c>
      <c r="F85" s="23">
        <v>85153.46</v>
      </c>
      <c r="G85" s="23">
        <v>505166.05999999988</v>
      </c>
      <c r="H85" s="8">
        <v>404132.91999999987</v>
      </c>
      <c r="I85" s="9">
        <v>0</v>
      </c>
      <c r="J85" s="23">
        <v>61943.07</v>
      </c>
      <c r="K85" s="8">
        <v>49554.46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1274354.93</v>
      </c>
      <c r="D86" s="23">
        <v>1019483.94</v>
      </c>
      <c r="E86" s="23">
        <v>11482.3973759</v>
      </c>
      <c r="F86" s="23">
        <v>9094.0600000000013</v>
      </c>
      <c r="G86" s="23">
        <v>68317.38</v>
      </c>
      <c r="H86" s="8">
        <v>54654</v>
      </c>
      <c r="I86" s="9">
        <v>0</v>
      </c>
      <c r="J86" s="23">
        <v>6615.28</v>
      </c>
      <c r="K86" s="8">
        <v>5292.22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2628606.6999999993</v>
      </c>
      <c r="D87" s="23">
        <v>2102885.3599999994</v>
      </c>
      <c r="E87" s="23">
        <v>23684.6942738</v>
      </c>
      <c r="F87" s="23">
        <v>18758.28</v>
      </c>
      <c r="G87" s="23">
        <v>168886.92999999993</v>
      </c>
      <c r="H87" s="8">
        <v>135109.64999999994</v>
      </c>
      <c r="I87" s="9">
        <v>0</v>
      </c>
      <c r="J87" s="23">
        <v>13645.31</v>
      </c>
      <c r="K87" s="8">
        <v>10916.25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20197926.32</v>
      </c>
      <c r="D88" s="23">
        <v>16158341.050000001</v>
      </c>
      <c r="E88" s="23">
        <v>181990.5991616</v>
      </c>
      <c r="F88" s="23">
        <v>144136.54999999999</v>
      </c>
      <c r="G88" s="23">
        <v>5725382.9500000011</v>
      </c>
      <c r="H88" s="8">
        <v>4580306.4700000007</v>
      </c>
      <c r="I88" s="9">
        <v>0</v>
      </c>
      <c r="J88" s="23">
        <v>104849.07</v>
      </c>
      <c r="K88" s="8">
        <v>83879.259999999995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59051769.479999997</v>
      </c>
      <c r="D89" s="24">
        <v>47241415.529999994</v>
      </c>
      <c r="E89" s="24">
        <v>532077.73671019997</v>
      </c>
      <c r="F89" s="24">
        <v>421405.6</v>
      </c>
      <c r="G89" s="24">
        <v>5482999.5199999996</v>
      </c>
      <c r="H89" s="11">
        <v>4386399.709999999</v>
      </c>
      <c r="I89" s="12">
        <v>0</v>
      </c>
      <c r="J89" s="24">
        <v>306542.52</v>
      </c>
      <c r="K89" s="11">
        <v>245234.02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399484302.44000006</v>
      </c>
      <c r="D90" s="26">
        <v>319587442.04999989</v>
      </c>
      <c r="E90" s="27">
        <v>3599497.6100000003</v>
      </c>
      <c r="F90" s="27">
        <v>2850802.129999999</v>
      </c>
      <c r="G90" s="27">
        <v>41439002.359999999</v>
      </c>
      <c r="H90" s="27">
        <v>33151208.949999996</v>
      </c>
      <c r="I90" s="28">
        <v>0</v>
      </c>
      <c r="J90" s="27">
        <v>2073755.3800000001</v>
      </c>
      <c r="K90" s="27">
        <v>1659004.31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A6:K6"/>
    <mergeCell ref="A7:K7"/>
    <mergeCell ref="A9:D9"/>
    <mergeCell ref="A2:K2"/>
    <mergeCell ref="M2:N2"/>
    <mergeCell ref="A3:K3"/>
    <mergeCell ref="A4:K4"/>
    <mergeCell ref="A5:K5"/>
    <mergeCell ref="Q18:AD18"/>
    <mergeCell ref="I10:I11"/>
    <mergeCell ref="A10:A11"/>
    <mergeCell ref="B10:B11"/>
    <mergeCell ref="C10:D10"/>
    <mergeCell ref="E10:F10"/>
    <mergeCell ref="J10:K10"/>
    <mergeCell ref="G10:H10"/>
  </mergeCells>
  <pageMargins left="0" right="0" top="0" bottom="0" header="0" footer="0"/>
  <pageSetup paperSize="189" scale="50" fitToHeight="2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4"/>
  <sheetViews>
    <sheetView showGridLines="0" view="pageBreakPreview" zoomScaleNormal="100" zoomScaleSheetLayoutView="100" workbookViewId="0">
      <pane ySplit="11" topLeftCell="A12" activePane="bottomLeft" state="frozen"/>
      <selection activeCell="A11" sqref="A11"/>
      <selection pane="bottomLeft" activeCell="F14" sqref="F14"/>
    </sheetView>
  </sheetViews>
  <sheetFormatPr defaultColWidth="9.140625" defaultRowHeight="15" customHeight="1" x14ac:dyDescent="0.2"/>
  <cols>
    <col min="1" max="1" width="26.7109375" style="2" customWidth="1"/>
    <col min="2" max="2" width="11.7109375" style="34" customWidth="1"/>
    <col min="3" max="11" width="17.7109375" style="2" customWidth="1"/>
    <col min="12" max="12" width="5.7109375" style="31" customWidth="1"/>
    <col min="13" max="13" width="13" style="2" customWidth="1"/>
    <col min="14" max="14" width="12.85546875" style="2" bestFit="1" customWidth="1"/>
    <col min="15" max="16384" width="9.140625" style="2"/>
  </cols>
  <sheetData>
    <row r="1" spans="1:14" ht="15" customHeight="1" x14ac:dyDescent="0.25">
      <c r="L1" s="2"/>
    </row>
    <row r="2" spans="1:14" ht="1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9"/>
      <c r="M2" s="94"/>
      <c r="N2" s="94"/>
    </row>
    <row r="3" spans="1:14" ht="15" customHeight="1" x14ac:dyDescent="0.2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9"/>
      <c r="M3" s="3"/>
      <c r="N3" s="13"/>
    </row>
    <row r="4" spans="1:14" ht="15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9"/>
      <c r="M4" s="3"/>
      <c r="N4" s="13"/>
    </row>
    <row r="5" spans="1:14" ht="15" customHeight="1" x14ac:dyDescent="0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49"/>
      <c r="M5" s="3"/>
      <c r="N5" s="13"/>
    </row>
    <row r="6" spans="1:14" ht="15" customHeight="1" x14ac:dyDescent="0.25">
      <c r="A6" s="91" t="s">
        <v>110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49"/>
    </row>
    <row r="7" spans="1:14" ht="15" customHeight="1" x14ac:dyDescent="0.25">
      <c r="A7" s="91" t="s">
        <v>111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49"/>
    </row>
    <row r="8" spans="1:14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ht="15" customHeight="1" x14ac:dyDescent="0.25">
      <c r="A9" s="101" t="s">
        <v>95</v>
      </c>
      <c r="B9" s="101"/>
      <c r="C9" s="101"/>
      <c r="D9" s="101"/>
      <c r="E9" s="49"/>
      <c r="F9" s="49"/>
      <c r="G9" s="49"/>
      <c r="H9" s="18"/>
      <c r="I9" s="18"/>
      <c r="J9" s="49"/>
      <c r="K9" s="43" t="s">
        <v>91</v>
      </c>
      <c r="L9" s="18"/>
    </row>
    <row r="10" spans="1:14" s="20" customFormat="1" ht="25.5" customHeight="1" x14ac:dyDescent="0.25">
      <c r="A10" s="95" t="s">
        <v>6</v>
      </c>
      <c r="B10" s="95" t="s">
        <v>94</v>
      </c>
      <c r="C10" s="97" t="s">
        <v>88</v>
      </c>
      <c r="D10" s="98"/>
      <c r="E10" s="97" t="s">
        <v>89</v>
      </c>
      <c r="F10" s="98"/>
      <c r="G10" s="97" t="s">
        <v>90</v>
      </c>
      <c r="H10" s="98"/>
      <c r="I10" s="95" t="s">
        <v>7</v>
      </c>
      <c r="J10" s="97" t="s">
        <v>97</v>
      </c>
      <c r="K10" s="98"/>
      <c r="L10" s="19"/>
    </row>
    <row r="11" spans="1:14" s="20" customFormat="1" ht="15" customHeight="1" x14ac:dyDescent="0.25">
      <c r="A11" s="99"/>
      <c r="B11" s="99"/>
      <c r="C11" s="44" t="s">
        <v>85</v>
      </c>
      <c r="D11" s="47" t="s">
        <v>86</v>
      </c>
      <c r="E11" s="47" t="s">
        <v>85</v>
      </c>
      <c r="F11" s="47" t="s">
        <v>86</v>
      </c>
      <c r="G11" s="47" t="s">
        <v>85</v>
      </c>
      <c r="H11" s="47" t="s">
        <v>86</v>
      </c>
      <c r="I11" s="96"/>
      <c r="J11" s="47" t="s">
        <v>85</v>
      </c>
      <c r="K11" s="47" t="s">
        <v>86</v>
      </c>
      <c r="L11" s="19"/>
    </row>
    <row r="12" spans="1:14" ht="15" customHeight="1" x14ac:dyDescent="0.25">
      <c r="A12" s="7" t="s">
        <v>8</v>
      </c>
      <c r="B12" s="39">
        <v>0.76100000000000001</v>
      </c>
      <c r="C12" s="21">
        <v>2950837.8299999991</v>
      </c>
      <c r="D12" s="21">
        <v>2360670.2799999993</v>
      </c>
      <c r="E12" s="21">
        <v>35500.301385900006</v>
      </c>
      <c r="F12" s="21">
        <v>28116.239999999998</v>
      </c>
      <c r="G12" s="21">
        <v>149903.06999999998</v>
      </c>
      <c r="H12" s="5">
        <v>119922.53999999998</v>
      </c>
      <c r="I12" s="6">
        <v>0</v>
      </c>
      <c r="J12" s="21">
        <v>15889.89</v>
      </c>
      <c r="K12" s="5">
        <v>12711.91</v>
      </c>
      <c r="L12" s="15"/>
      <c r="M12" s="22"/>
      <c r="N12" s="4"/>
    </row>
    <row r="13" spans="1:14" ht="15" customHeight="1" x14ac:dyDescent="0.25">
      <c r="A13" s="7" t="s">
        <v>9</v>
      </c>
      <c r="B13" s="40">
        <v>0.28899999999999998</v>
      </c>
      <c r="C13" s="23">
        <v>1120620.4099999999</v>
      </c>
      <c r="D13" s="23">
        <v>896496.32</v>
      </c>
      <c r="E13" s="23">
        <v>13481.7176091</v>
      </c>
      <c r="F13" s="23">
        <v>10677.52</v>
      </c>
      <c r="G13" s="23">
        <v>65950.259999999995</v>
      </c>
      <c r="H13" s="8">
        <v>52760.299999999996</v>
      </c>
      <c r="I13" s="9">
        <v>0</v>
      </c>
      <c r="J13" s="23">
        <v>6034.4</v>
      </c>
      <c r="K13" s="8">
        <v>4827.5200000000004</v>
      </c>
      <c r="L13" s="15"/>
      <c r="M13" s="22"/>
      <c r="N13" s="4"/>
    </row>
    <row r="14" spans="1:14" ht="15" customHeight="1" x14ac:dyDescent="0.25">
      <c r="A14" s="7" t="s">
        <v>10</v>
      </c>
      <c r="B14" s="40">
        <v>0.40400000000000003</v>
      </c>
      <c r="C14" s="23">
        <v>1566542.03</v>
      </c>
      <c r="D14" s="23">
        <v>1253233.6300000001</v>
      </c>
      <c r="E14" s="23">
        <v>18846.414927600003</v>
      </c>
      <c r="F14" s="23">
        <v>14926.36</v>
      </c>
      <c r="G14" s="23">
        <v>59067.240000000013</v>
      </c>
      <c r="H14" s="8">
        <v>47253.880000000012</v>
      </c>
      <c r="I14" s="9">
        <v>0</v>
      </c>
      <c r="J14" s="23">
        <v>8435.6299999999992</v>
      </c>
      <c r="K14" s="8">
        <v>6748.5</v>
      </c>
      <c r="L14" s="15"/>
      <c r="M14" s="22"/>
      <c r="N14" s="4"/>
    </row>
    <row r="15" spans="1:14" ht="15" customHeight="1" x14ac:dyDescent="0.25">
      <c r="A15" s="7" t="s">
        <v>11</v>
      </c>
      <c r="B15" s="40">
        <v>0.498</v>
      </c>
      <c r="C15" s="23">
        <v>1931034.4900000002</v>
      </c>
      <c r="D15" s="23">
        <v>1544827.5800000003</v>
      </c>
      <c r="E15" s="23">
        <v>23231.471866200001</v>
      </c>
      <c r="F15" s="23">
        <v>18399.32</v>
      </c>
      <c r="G15" s="23">
        <v>154869.78</v>
      </c>
      <c r="H15" s="8">
        <v>123895.91</v>
      </c>
      <c r="I15" s="9">
        <v>0</v>
      </c>
      <c r="J15" s="23">
        <v>10398.379999999999</v>
      </c>
      <c r="K15" s="8">
        <v>8318.7000000000007</v>
      </c>
      <c r="L15" s="15"/>
      <c r="M15" s="22"/>
      <c r="N15" s="4"/>
    </row>
    <row r="16" spans="1:14" ht="15" customHeight="1" x14ac:dyDescent="0.25">
      <c r="A16" s="7" t="s">
        <v>12</v>
      </c>
      <c r="B16" s="40">
        <v>0.46700000000000003</v>
      </c>
      <c r="C16" s="23">
        <v>1810829.5299999996</v>
      </c>
      <c r="D16" s="23">
        <v>1448663.6199999994</v>
      </c>
      <c r="E16" s="23">
        <v>21785.336067300006</v>
      </c>
      <c r="F16" s="23">
        <v>17253.990000000002</v>
      </c>
      <c r="G16" s="23">
        <v>111541.35999999999</v>
      </c>
      <c r="H16" s="8">
        <v>89233.15</v>
      </c>
      <c r="I16" s="9">
        <v>0</v>
      </c>
      <c r="J16" s="23">
        <v>9751.09</v>
      </c>
      <c r="K16" s="8">
        <v>7800.87</v>
      </c>
      <c r="L16" s="15"/>
      <c r="M16" s="22"/>
      <c r="N16" s="4"/>
    </row>
    <row r="17" spans="1:30" ht="15" customHeight="1" x14ac:dyDescent="0.25">
      <c r="A17" s="7" t="s">
        <v>13</v>
      </c>
      <c r="B17" s="40">
        <v>0.22600000000000001</v>
      </c>
      <c r="C17" s="23">
        <v>876332.91999999993</v>
      </c>
      <c r="D17" s="23">
        <v>701066.32</v>
      </c>
      <c r="E17" s="23">
        <v>10542.7964694</v>
      </c>
      <c r="F17" s="23">
        <v>8349.9</v>
      </c>
      <c r="G17" s="23">
        <v>33095.47</v>
      </c>
      <c r="H17" s="8">
        <v>26476.440000000002</v>
      </c>
      <c r="I17" s="9">
        <v>0</v>
      </c>
      <c r="J17" s="23">
        <v>4718.9399999999996</v>
      </c>
      <c r="K17" s="8">
        <v>3775.15</v>
      </c>
      <c r="L17" s="15"/>
      <c r="M17" s="22"/>
      <c r="N17" s="4"/>
    </row>
    <row r="18" spans="1:30" ht="15" customHeight="1" x14ac:dyDescent="0.25">
      <c r="A18" s="7" t="s">
        <v>14</v>
      </c>
      <c r="B18" s="40">
        <v>3.1480000000000001</v>
      </c>
      <c r="C18" s="23">
        <v>12206619.610000001</v>
      </c>
      <c r="D18" s="23">
        <v>9765295.6900000013</v>
      </c>
      <c r="E18" s="23">
        <v>146852.75790120001</v>
      </c>
      <c r="F18" s="23">
        <v>116307.39</v>
      </c>
      <c r="G18" s="23">
        <v>243880.13999999996</v>
      </c>
      <c r="H18" s="8">
        <v>195104.20999999996</v>
      </c>
      <c r="I18" s="9">
        <v>0</v>
      </c>
      <c r="J18" s="23">
        <v>65731.11</v>
      </c>
      <c r="K18" s="8">
        <v>52584.89</v>
      </c>
      <c r="L18" s="15"/>
      <c r="M18" s="22"/>
      <c r="N18" s="4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5" customHeight="1" x14ac:dyDescent="0.25">
      <c r="A19" s="7" t="s">
        <v>15</v>
      </c>
      <c r="B19" s="40">
        <v>0.185</v>
      </c>
      <c r="C19" s="23">
        <v>717352.16999999993</v>
      </c>
      <c r="D19" s="23">
        <v>573881.73999999987</v>
      </c>
      <c r="E19" s="23">
        <v>8630.1652515000005</v>
      </c>
      <c r="F19" s="23">
        <v>6835.1</v>
      </c>
      <c r="G19" s="23">
        <v>79993.22</v>
      </c>
      <c r="H19" s="8">
        <v>63994.67</v>
      </c>
      <c r="I19" s="9">
        <v>0</v>
      </c>
      <c r="J19" s="23">
        <v>3862.85</v>
      </c>
      <c r="K19" s="8">
        <v>3090.28</v>
      </c>
      <c r="L19" s="15"/>
      <c r="M19" s="22"/>
      <c r="N19" s="4"/>
    </row>
    <row r="20" spans="1:30" ht="15" customHeight="1" x14ac:dyDescent="0.25">
      <c r="A20" s="7" t="s">
        <v>16</v>
      </c>
      <c r="B20" s="40">
        <v>2.9220000000000002</v>
      </c>
      <c r="C20" s="23">
        <v>11330286.659999998</v>
      </c>
      <c r="D20" s="23">
        <v>9064229.3299999982</v>
      </c>
      <c r="E20" s="23">
        <v>136309.96143180004</v>
      </c>
      <c r="F20" s="23">
        <v>107957.48999999999</v>
      </c>
      <c r="G20" s="23">
        <v>817412.57000000007</v>
      </c>
      <c r="H20" s="8">
        <v>653930.14</v>
      </c>
      <c r="I20" s="9">
        <v>0</v>
      </c>
      <c r="J20" s="23">
        <v>61012.160000000003</v>
      </c>
      <c r="K20" s="8">
        <v>48809.73</v>
      </c>
      <c r="L20" s="15"/>
      <c r="M20" s="22"/>
      <c r="N20" s="4"/>
    </row>
    <row r="21" spans="1:30" ht="15" customHeight="1" x14ac:dyDescent="0.25">
      <c r="A21" s="7" t="s">
        <v>17</v>
      </c>
      <c r="B21" s="40">
        <v>0.35399999999999998</v>
      </c>
      <c r="C21" s="23">
        <v>1372663.0499999998</v>
      </c>
      <c r="D21" s="23">
        <v>1098130.4499999997</v>
      </c>
      <c r="E21" s="23">
        <v>16513.937832600001</v>
      </c>
      <c r="F21" s="23">
        <v>13079.04</v>
      </c>
      <c r="G21" s="23">
        <v>63456.179999999993</v>
      </c>
      <c r="H21" s="8">
        <v>50765.03</v>
      </c>
      <c r="I21" s="9">
        <v>0</v>
      </c>
      <c r="J21" s="23">
        <v>7391.62</v>
      </c>
      <c r="K21" s="8">
        <v>5913.3</v>
      </c>
      <c r="L21" s="15"/>
      <c r="M21" s="22"/>
      <c r="N21" s="4"/>
    </row>
    <row r="22" spans="1:30" ht="15" customHeight="1" x14ac:dyDescent="0.25">
      <c r="A22" s="7" t="s">
        <v>18</v>
      </c>
      <c r="B22" s="40">
        <v>0.60699999999999998</v>
      </c>
      <c r="C22" s="23">
        <v>2353690.6</v>
      </c>
      <c r="D22" s="23">
        <v>1882952.5</v>
      </c>
      <c r="E22" s="23">
        <v>28316.271933300002</v>
      </c>
      <c r="F22" s="23">
        <v>22426.489999999998</v>
      </c>
      <c r="G22" s="23">
        <v>297583.34999999998</v>
      </c>
      <c r="H22" s="8">
        <v>238066.74999999997</v>
      </c>
      <c r="I22" s="9">
        <v>0</v>
      </c>
      <c r="J22" s="23">
        <v>12674.33</v>
      </c>
      <c r="K22" s="8">
        <v>10139.459999999999</v>
      </c>
      <c r="L22" s="15"/>
      <c r="M22" s="22"/>
      <c r="N22" s="4"/>
    </row>
    <row r="23" spans="1:30" ht="15" customHeight="1" x14ac:dyDescent="0.25">
      <c r="A23" s="7" t="s">
        <v>19</v>
      </c>
      <c r="B23" s="40">
        <v>1.0289999999999999</v>
      </c>
      <c r="C23" s="23">
        <v>3990029.1</v>
      </c>
      <c r="D23" s="23">
        <v>3192023.29</v>
      </c>
      <c r="E23" s="23">
        <v>48002.378615100002</v>
      </c>
      <c r="F23" s="23">
        <v>38017.880000000005</v>
      </c>
      <c r="G23" s="23">
        <v>348150.43999999994</v>
      </c>
      <c r="H23" s="8">
        <v>278520.43999999994</v>
      </c>
      <c r="I23" s="9">
        <v>0</v>
      </c>
      <c r="J23" s="23">
        <v>21485.8</v>
      </c>
      <c r="K23" s="8">
        <v>17188.64</v>
      </c>
      <c r="L23" s="15"/>
      <c r="M23" s="22"/>
      <c r="N23" s="4"/>
    </row>
    <row r="24" spans="1:30" ht="15" customHeight="1" x14ac:dyDescent="0.25">
      <c r="A24" s="7" t="s">
        <v>20</v>
      </c>
      <c r="B24" s="40">
        <v>0.39500000000000002</v>
      </c>
      <c r="C24" s="23">
        <v>1531643.8299999998</v>
      </c>
      <c r="D24" s="23">
        <v>1225315.0499999998</v>
      </c>
      <c r="E24" s="23">
        <v>18426.569050500002</v>
      </c>
      <c r="F24" s="23">
        <v>14593.84</v>
      </c>
      <c r="G24" s="23">
        <v>100314.7</v>
      </c>
      <c r="H24" s="8">
        <v>80251.839999999997</v>
      </c>
      <c r="I24" s="9">
        <v>0</v>
      </c>
      <c r="J24" s="23">
        <v>8247.7099999999991</v>
      </c>
      <c r="K24" s="8">
        <v>6598.17</v>
      </c>
      <c r="L24" s="15"/>
      <c r="M24" s="22"/>
      <c r="N24" s="4"/>
    </row>
    <row r="25" spans="1:30" ht="15" customHeight="1" x14ac:dyDescent="0.25">
      <c r="A25" s="7" t="s">
        <v>21</v>
      </c>
      <c r="B25" s="40">
        <v>0.17599999999999999</v>
      </c>
      <c r="C25" s="23">
        <v>682453.95</v>
      </c>
      <c r="D25" s="23">
        <v>545963.15999999992</v>
      </c>
      <c r="E25" s="23">
        <v>8210.3193744</v>
      </c>
      <c r="F25" s="23">
        <v>6502.57</v>
      </c>
      <c r="G25" s="23">
        <v>170978.14000000007</v>
      </c>
      <c r="H25" s="8">
        <v>136782.58000000007</v>
      </c>
      <c r="I25" s="9">
        <v>0</v>
      </c>
      <c r="J25" s="23">
        <v>3674.93</v>
      </c>
      <c r="K25" s="8">
        <v>2939.94</v>
      </c>
      <c r="L25" s="15"/>
      <c r="M25" s="22"/>
      <c r="N25" s="4"/>
    </row>
    <row r="26" spans="1:30" ht="15" customHeight="1" x14ac:dyDescent="0.25">
      <c r="A26" s="7" t="s">
        <v>22</v>
      </c>
      <c r="B26" s="40">
        <v>0.42099999999999999</v>
      </c>
      <c r="C26" s="23">
        <v>1632460.8699999999</v>
      </c>
      <c r="D26" s="23">
        <v>1305968.71</v>
      </c>
      <c r="E26" s="23">
        <v>19639.457139900001</v>
      </c>
      <c r="F26" s="23">
        <v>15554.449999999999</v>
      </c>
      <c r="G26" s="23">
        <v>57766.099999999991</v>
      </c>
      <c r="H26" s="8">
        <v>46212.969999999994</v>
      </c>
      <c r="I26" s="9">
        <v>0</v>
      </c>
      <c r="J26" s="23">
        <v>8790.6</v>
      </c>
      <c r="K26" s="8">
        <v>7032.48</v>
      </c>
      <c r="L26" s="15"/>
      <c r="M26" s="22"/>
      <c r="N26" s="4"/>
    </row>
    <row r="27" spans="1:30" ht="15" customHeight="1" x14ac:dyDescent="0.25">
      <c r="A27" s="7" t="s">
        <v>23</v>
      </c>
      <c r="B27" s="40">
        <v>3.1120000000000001</v>
      </c>
      <c r="C27" s="23">
        <v>12067026.709999999</v>
      </c>
      <c r="D27" s="23">
        <v>9653621.3699999992</v>
      </c>
      <c r="E27" s="23">
        <v>145173.37439280003</v>
      </c>
      <c r="F27" s="23">
        <v>114977.31000000001</v>
      </c>
      <c r="G27" s="23">
        <v>1769429.86</v>
      </c>
      <c r="H27" s="8">
        <v>1415543.9500000002</v>
      </c>
      <c r="I27" s="9">
        <v>0</v>
      </c>
      <c r="J27" s="23">
        <v>64979.42</v>
      </c>
      <c r="K27" s="8">
        <v>51983.54</v>
      </c>
      <c r="L27" s="15"/>
      <c r="M27" s="22"/>
      <c r="N27" s="4"/>
    </row>
    <row r="28" spans="1:30" ht="15" customHeight="1" x14ac:dyDescent="0.25">
      <c r="A28" s="7" t="s">
        <v>24</v>
      </c>
      <c r="B28" s="40">
        <v>7.2990000000000004</v>
      </c>
      <c r="C28" s="23">
        <v>28302451.18</v>
      </c>
      <c r="D28" s="23">
        <v>22641960.949999999</v>
      </c>
      <c r="E28" s="23">
        <v>340495.00632810005</v>
      </c>
      <c r="F28" s="23">
        <v>269672.04000000004</v>
      </c>
      <c r="G28" s="23">
        <v>2262358.0100000007</v>
      </c>
      <c r="H28" s="8">
        <v>1809886.5100000007</v>
      </c>
      <c r="I28" s="9">
        <v>0</v>
      </c>
      <c r="J28" s="23">
        <v>152405.13</v>
      </c>
      <c r="K28" s="8">
        <v>121924.1</v>
      </c>
      <c r="L28" s="15"/>
      <c r="M28" s="22"/>
      <c r="N28" s="4"/>
    </row>
    <row r="29" spans="1:30" ht="15" customHeight="1" x14ac:dyDescent="0.25">
      <c r="A29" s="7" t="s">
        <v>25</v>
      </c>
      <c r="B29" s="40">
        <v>0.89900000000000002</v>
      </c>
      <c r="C29" s="23">
        <v>3485943.7900000005</v>
      </c>
      <c r="D29" s="23">
        <v>2788755.0400000005</v>
      </c>
      <c r="E29" s="23">
        <v>41937.938168100001</v>
      </c>
      <c r="F29" s="23">
        <v>33214.85</v>
      </c>
      <c r="G29" s="23">
        <v>386389.92999999993</v>
      </c>
      <c r="H29" s="8">
        <v>309112.02999999991</v>
      </c>
      <c r="I29" s="9">
        <v>0</v>
      </c>
      <c r="J29" s="23">
        <v>18771.37</v>
      </c>
      <c r="K29" s="8">
        <v>15017.1</v>
      </c>
      <c r="L29" s="15"/>
      <c r="M29" s="22"/>
      <c r="N29" s="4"/>
    </row>
    <row r="30" spans="1:30" ht="15" customHeight="1" x14ac:dyDescent="0.25">
      <c r="A30" s="7" t="s">
        <v>26</v>
      </c>
      <c r="B30" s="40">
        <v>2.2320000000000002</v>
      </c>
      <c r="C30" s="23">
        <v>8654756.9600000009</v>
      </c>
      <c r="D30" s="23">
        <v>6923805.580000001</v>
      </c>
      <c r="E30" s="23">
        <v>104121.77752080002</v>
      </c>
      <c r="F30" s="23">
        <v>82464.45</v>
      </c>
      <c r="G30" s="23">
        <v>1094648.1499999999</v>
      </c>
      <c r="H30" s="8">
        <v>875718.59999999986</v>
      </c>
      <c r="I30" s="9">
        <v>0</v>
      </c>
      <c r="J30" s="23">
        <v>46604.77</v>
      </c>
      <c r="K30" s="8">
        <v>37283.82</v>
      </c>
      <c r="L30" s="15"/>
      <c r="M30" s="22"/>
      <c r="N30" s="4"/>
    </row>
    <row r="31" spans="1:30" ht="15" customHeight="1" x14ac:dyDescent="0.25">
      <c r="A31" s="7" t="s">
        <v>27</v>
      </c>
      <c r="B31" s="40">
        <v>0.79400000000000004</v>
      </c>
      <c r="C31" s="23">
        <v>3078797.9400000004</v>
      </c>
      <c r="D31" s="23">
        <v>2463038.3500000006</v>
      </c>
      <c r="E31" s="23">
        <v>37039.736268600005</v>
      </c>
      <c r="F31" s="23">
        <v>29335.469999999998</v>
      </c>
      <c r="G31" s="23">
        <v>164099.64000000001</v>
      </c>
      <c r="H31" s="8">
        <v>131279.79</v>
      </c>
      <c r="I31" s="9">
        <v>0</v>
      </c>
      <c r="J31" s="23">
        <v>16578.939999999999</v>
      </c>
      <c r="K31" s="8">
        <v>13263.15</v>
      </c>
      <c r="L31" s="15"/>
      <c r="M31" s="22"/>
      <c r="N31" s="4"/>
    </row>
    <row r="32" spans="1:30" ht="15" customHeight="1" x14ac:dyDescent="0.25">
      <c r="A32" s="7" t="s">
        <v>28</v>
      </c>
      <c r="B32" s="41">
        <v>0.46</v>
      </c>
      <c r="C32" s="23">
        <v>1783686.4800000002</v>
      </c>
      <c r="D32" s="23">
        <v>1426949.1800000002</v>
      </c>
      <c r="E32" s="23">
        <v>21458.789274000002</v>
      </c>
      <c r="F32" s="23">
        <v>16995.37</v>
      </c>
      <c r="G32" s="23">
        <v>58454.879999999997</v>
      </c>
      <c r="H32" s="8">
        <v>46763.99</v>
      </c>
      <c r="I32" s="9">
        <v>0</v>
      </c>
      <c r="J32" s="23">
        <v>9604.93</v>
      </c>
      <c r="K32" s="8">
        <v>7683.94</v>
      </c>
      <c r="L32" s="15"/>
      <c r="M32" s="22"/>
      <c r="N32" s="4"/>
    </row>
    <row r="33" spans="1:14" ht="15" customHeight="1" x14ac:dyDescent="0.25">
      <c r="A33" s="7" t="s">
        <v>29</v>
      </c>
      <c r="B33" s="40">
        <v>0.182</v>
      </c>
      <c r="C33" s="23">
        <v>705719.42</v>
      </c>
      <c r="D33" s="23">
        <v>564575.55000000005</v>
      </c>
      <c r="E33" s="23">
        <v>8490.2166258000016</v>
      </c>
      <c r="F33" s="23">
        <v>6724.25</v>
      </c>
      <c r="G33" s="23">
        <v>25855.78</v>
      </c>
      <c r="H33" s="8">
        <v>20684.689999999999</v>
      </c>
      <c r="I33" s="9">
        <v>0</v>
      </c>
      <c r="J33" s="23">
        <v>3800.21</v>
      </c>
      <c r="K33" s="8">
        <v>3040.17</v>
      </c>
      <c r="L33" s="15"/>
      <c r="M33" s="22"/>
      <c r="N33" s="4"/>
    </row>
    <row r="34" spans="1:14" ht="15" customHeight="1" x14ac:dyDescent="0.25">
      <c r="A34" s="7" t="s">
        <v>30</v>
      </c>
      <c r="B34" s="40">
        <v>1.268</v>
      </c>
      <c r="C34" s="23">
        <v>4916770.5299999993</v>
      </c>
      <c r="D34" s="23">
        <v>3933416.4199999995</v>
      </c>
      <c r="E34" s="23">
        <v>59151.619129200008</v>
      </c>
      <c r="F34" s="23">
        <v>46848.08</v>
      </c>
      <c r="G34" s="23">
        <v>246934.22000000003</v>
      </c>
      <c r="H34" s="8">
        <v>197547.45000000004</v>
      </c>
      <c r="I34" s="9">
        <v>0</v>
      </c>
      <c r="J34" s="23">
        <v>26476.19</v>
      </c>
      <c r="K34" s="8">
        <v>21180.95</v>
      </c>
      <c r="L34" s="15"/>
      <c r="M34" s="22"/>
      <c r="N34" s="4"/>
    </row>
    <row r="35" spans="1:14" ht="15" customHeight="1" x14ac:dyDescent="0.25">
      <c r="A35" s="7" t="s">
        <v>31</v>
      </c>
      <c r="B35" s="41">
        <v>0.27</v>
      </c>
      <c r="C35" s="23">
        <v>1046946.4</v>
      </c>
      <c r="D35" s="23">
        <v>837557.11</v>
      </c>
      <c r="E35" s="23">
        <v>12595.376313000002</v>
      </c>
      <c r="F35" s="23">
        <v>9975.5400000000009</v>
      </c>
      <c r="G35" s="23">
        <v>72472.679999999993</v>
      </c>
      <c r="H35" s="8">
        <v>57978.249999999993</v>
      </c>
      <c r="I35" s="9">
        <v>0</v>
      </c>
      <c r="J35" s="23">
        <v>5637.67</v>
      </c>
      <c r="K35" s="8">
        <v>4510.1400000000003</v>
      </c>
      <c r="L35" s="15"/>
      <c r="M35" s="22"/>
      <c r="N35" s="4"/>
    </row>
    <row r="36" spans="1:14" ht="15" customHeight="1" x14ac:dyDescent="0.25">
      <c r="A36" s="7" t="s">
        <v>32</v>
      </c>
      <c r="B36" s="40">
        <v>0.69399999999999995</v>
      </c>
      <c r="C36" s="23">
        <v>2691040.0100000002</v>
      </c>
      <c r="D36" s="23">
        <v>2152832</v>
      </c>
      <c r="E36" s="23">
        <v>32374.782078599997</v>
      </c>
      <c r="F36" s="23">
        <v>25640.82</v>
      </c>
      <c r="G36" s="23">
        <v>149320.65000000002</v>
      </c>
      <c r="H36" s="8">
        <v>119456.60000000002</v>
      </c>
      <c r="I36" s="9">
        <v>0</v>
      </c>
      <c r="J36" s="23">
        <v>14490.91</v>
      </c>
      <c r="K36" s="8">
        <v>11592.73</v>
      </c>
      <c r="L36" s="15"/>
      <c r="M36" s="22"/>
      <c r="N36" s="4"/>
    </row>
    <row r="37" spans="1:14" ht="15" customHeight="1" x14ac:dyDescent="0.25">
      <c r="A37" s="7" t="s">
        <v>33</v>
      </c>
      <c r="B37" s="40">
        <v>0.28599999999999998</v>
      </c>
      <c r="C37" s="23">
        <v>1108987.6900000002</v>
      </c>
      <c r="D37" s="23">
        <v>887190.16000000015</v>
      </c>
      <c r="E37" s="23">
        <v>13341.768983399999</v>
      </c>
      <c r="F37" s="23">
        <v>10566.669999999998</v>
      </c>
      <c r="G37" s="23">
        <v>114686.15</v>
      </c>
      <c r="H37" s="8">
        <v>91749.01</v>
      </c>
      <c r="I37" s="9">
        <v>0</v>
      </c>
      <c r="J37" s="23">
        <v>5971.76</v>
      </c>
      <c r="K37" s="8">
        <v>4777.41</v>
      </c>
      <c r="L37" s="15"/>
      <c r="M37" s="22"/>
      <c r="N37" s="4"/>
    </row>
    <row r="38" spans="1:14" ht="15" customHeight="1" x14ac:dyDescent="0.25">
      <c r="A38" s="7" t="s">
        <v>1</v>
      </c>
      <c r="B38" s="40">
        <v>0.438</v>
      </c>
      <c r="C38" s="23">
        <v>1698379.7199999997</v>
      </c>
      <c r="D38" s="23">
        <v>1358703.7799999998</v>
      </c>
      <c r="E38" s="23">
        <v>20432.499352200004</v>
      </c>
      <c r="F38" s="23">
        <v>16182.54</v>
      </c>
      <c r="G38" s="23">
        <v>78154.049999999988</v>
      </c>
      <c r="H38" s="8">
        <v>62523.319999999992</v>
      </c>
      <c r="I38" s="9">
        <v>0</v>
      </c>
      <c r="J38" s="23">
        <v>9145.56</v>
      </c>
      <c r="K38" s="8">
        <v>7316.45</v>
      </c>
      <c r="L38" s="15"/>
      <c r="M38" s="22"/>
      <c r="N38" s="4"/>
    </row>
    <row r="39" spans="1:14" ht="15" customHeight="1" x14ac:dyDescent="0.25">
      <c r="A39" s="7" t="s">
        <v>34</v>
      </c>
      <c r="B39" s="40">
        <v>0.35899999999999999</v>
      </c>
      <c r="C39" s="23">
        <v>1392050.96</v>
      </c>
      <c r="D39" s="23">
        <v>1113640.76</v>
      </c>
      <c r="E39" s="23">
        <v>16747.1855421</v>
      </c>
      <c r="F39" s="23">
        <v>13263.77</v>
      </c>
      <c r="G39" s="23">
        <v>248435.64</v>
      </c>
      <c r="H39" s="8">
        <v>198748.57</v>
      </c>
      <c r="I39" s="9">
        <v>0</v>
      </c>
      <c r="J39" s="23">
        <v>7496.02</v>
      </c>
      <c r="K39" s="8">
        <v>5996.82</v>
      </c>
      <c r="L39" s="15"/>
      <c r="M39" s="22"/>
      <c r="N39" s="4"/>
    </row>
    <row r="40" spans="1:14" ht="15" customHeight="1" x14ac:dyDescent="0.25">
      <c r="A40" s="7" t="s">
        <v>35</v>
      </c>
      <c r="B40" s="40">
        <v>0.81200000000000006</v>
      </c>
      <c r="C40" s="23">
        <v>3148594.350000001</v>
      </c>
      <c r="D40" s="23">
        <v>2518875.4900000012</v>
      </c>
      <c r="E40" s="23">
        <v>37879.428022800006</v>
      </c>
      <c r="F40" s="23">
        <v>30000.500000000004</v>
      </c>
      <c r="G40" s="23">
        <v>1517773.8799999997</v>
      </c>
      <c r="H40" s="8">
        <v>1214219.1899999997</v>
      </c>
      <c r="I40" s="9">
        <v>0</v>
      </c>
      <c r="J40" s="23">
        <v>16954.78</v>
      </c>
      <c r="K40" s="8">
        <v>13563.82</v>
      </c>
      <c r="L40" s="15"/>
      <c r="M40" s="22"/>
      <c r="N40" s="4"/>
    </row>
    <row r="41" spans="1:14" ht="15" customHeight="1" x14ac:dyDescent="0.25">
      <c r="A41" s="7" t="s">
        <v>36</v>
      </c>
      <c r="B41" s="40">
        <v>0.372</v>
      </c>
      <c r="C41" s="23">
        <v>1442459.5</v>
      </c>
      <c r="D41" s="23">
        <v>1153967.6000000001</v>
      </c>
      <c r="E41" s="23">
        <v>17353.629586800002</v>
      </c>
      <c r="F41" s="23">
        <v>13744.07</v>
      </c>
      <c r="G41" s="23">
        <v>173649.56000000003</v>
      </c>
      <c r="H41" s="8">
        <v>138919.71000000002</v>
      </c>
      <c r="I41" s="9">
        <v>0</v>
      </c>
      <c r="J41" s="23">
        <v>7767.46</v>
      </c>
      <c r="K41" s="8">
        <v>6213.97</v>
      </c>
      <c r="L41" s="15"/>
      <c r="M41" s="22"/>
      <c r="N41" s="4"/>
    </row>
    <row r="42" spans="1:14" ht="15" customHeight="1" x14ac:dyDescent="0.25">
      <c r="A42" s="7" t="s">
        <v>37</v>
      </c>
      <c r="B42" s="40">
        <v>0.23100000000000001</v>
      </c>
      <c r="C42" s="23">
        <v>895720.78999999992</v>
      </c>
      <c r="D42" s="23">
        <v>716576.62999999989</v>
      </c>
      <c r="E42" s="23">
        <v>10776.044178900001</v>
      </c>
      <c r="F42" s="23">
        <v>8534.6200000000008</v>
      </c>
      <c r="G42" s="23">
        <v>96008.16</v>
      </c>
      <c r="H42" s="8">
        <v>76806.61</v>
      </c>
      <c r="I42" s="9">
        <v>0</v>
      </c>
      <c r="J42" s="23">
        <v>4823.34</v>
      </c>
      <c r="K42" s="8">
        <v>3858.67</v>
      </c>
      <c r="L42" s="15"/>
      <c r="M42" s="22"/>
      <c r="N42" s="4"/>
    </row>
    <row r="43" spans="1:14" ht="15" customHeight="1" x14ac:dyDescent="0.25">
      <c r="A43" s="7" t="s">
        <v>38</v>
      </c>
      <c r="B43" s="40">
        <v>0.24299999999999999</v>
      </c>
      <c r="C43" s="23">
        <v>942251.77</v>
      </c>
      <c r="D43" s="23">
        <v>753801.41</v>
      </c>
      <c r="E43" s="23">
        <v>11335.838681700001</v>
      </c>
      <c r="F43" s="23">
        <v>8977.98</v>
      </c>
      <c r="G43" s="23">
        <v>40614.42</v>
      </c>
      <c r="H43" s="8">
        <v>32491.64</v>
      </c>
      <c r="I43" s="9">
        <v>0</v>
      </c>
      <c r="J43" s="23">
        <v>5073.91</v>
      </c>
      <c r="K43" s="8">
        <v>4059.13</v>
      </c>
      <c r="L43" s="15"/>
      <c r="M43" s="22"/>
      <c r="N43" s="4"/>
    </row>
    <row r="44" spans="1:14" ht="15" customHeight="1" x14ac:dyDescent="0.25">
      <c r="A44" s="7" t="s">
        <v>39</v>
      </c>
      <c r="B44" s="40">
        <v>0.315</v>
      </c>
      <c r="C44" s="23">
        <v>1221437.47</v>
      </c>
      <c r="D44" s="23">
        <v>977149.96</v>
      </c>
      <c r="E44" s="23">
        <v>14694.605698500001</v>
      </c>
      <c r="F44" s="23">
        <v>11638.130000000001</v>
      </c>
      <c r="G44" s="23">
        <v>142595.53999999998</v>
      </c>
      <c r="H44" s="8">
        <v>114076.48999999999</v>
      </c>
      <c r="I44" s="9">
        <v>0</v>
      </c>
      <c r="J44" s="23">
        <v>6577.29</v>
      </c>
      <c r="K44" s="8">
        <v>5261.83</v>
      </c>
      <c r="L44" s="15"/>
      <c r="M44" s="22"/>
      <c r="N44" s="4"/>
    </row>
    <row r="45" spans="1:14" ht="15" customHeight="1" x14ac:dyDescent="0.25">
      <c r="A45" s="7" t="s">
        <v>40</v>
      </c>
      <c r="B45" s="40">
        <v>0.29899999999999999</v>
      </c>
      <c r="C45" s="23">
        <v>1159396.21</v>
      </c>
      <c r="D45" s="23">
        <v>927516.97</v>
      </c>
      <c r="E45" s="23">
        <v>13948.213028100001</v>
      </c>
      <c r="F45" s="23">
        <v>11046.99</v>
      </c>
      <c r="G45" s="23">
        <v>104559.51999999999</v>
      </c>
      <c r="H45" s="8">
        <v>83647.7</v>
      </c>
      <c r="I45" s="9">
        <v>0</v>
      </c>
      <c r="J45" s="23">
        <v>6243.2</v>
      </c>
      <c r="K45" s="8">
        <v>4994.5600000000004</v>
      </c>
      <c r="L45" s="15"/>
      <c r="M45" s="22"/>
      <c r="N45" s="4"/>
    </row>
    <row r="46" spans="1:14" ht="15" customHeight="1" x14ac:dyDescent="0.25">
      <c r="A46" s="7" t="s">
        <v>41</v>
      </c>
      <c r="B46" s="40">
        <v>0.31900000000000001</v>
      </c>
      <c r="C46" s="23">
        <v>1236947.7800000003</v>
      </c>
      <c r="D46" s="23">
        <v>989558.23000000021</v>
      </c>
      <c r="E46" s="23">
        <v>14881.203866100002</v>
      </c>
      <c r="F46" s="23">
        <v>11785.91</v>
      </c>
      <c r="G46" s="23">
        <v>55712.469999999987</v>
      </c>
      <c r="H46" s="8">
        <v>44570.039999999986</v>
      </c>
      <c r="I46" s="9">
        <v>0</v>
      </c>
      <c r="J46" s="23">
        <v>6660.81</v>
      </c>
      <c r="K46" s="8">
        <v>5328.65</v>
      </c>
      <c r="L46" s="15"/>
      <c r="M46" s="22"/>
      <c r="N46" s="4"/>
    </row>
    <row r="47" spans="1:14" ht="15" customHeight="1" x14ac:dyDescent="0.25">
      <c r="A47" s="7" t="s">
        <v>42</v>
      </c>
      <c r="B47" s="40">
        <v>2.4550000000000001</v>
      </c>
      <c r="C47" s="23">
        <v>9519457.129999999</v>
      </c>
      <c r="D47" s="23">
        <v>7615565.709999999</v>
      </c>
      <c r="E47" s="23">
        <v>114524.62536450003</v>
      </c>
      <c r="F47" s="23">
        <v>90703.5</v>
      </c>
      <c r="G47" s="23">
        <v>230729.06</v>
      </c>
      <c r="H47" s="8">
        <v>184583.32</v>
      </c>
      <c r="I47" s="9">
        <v>0</v>
      </c>
      <c r="J47" s="23">
        <v>51261.08</v>
      </c>
      <c r="K47" s="8">
        <v>41008.86</v>
      </c>
      <c r="L47" s="15"/>
      <c r="M47" s="22"/>
      <c r="N47" s="4"/>
    </row>
    <row r="48" spans="1:14" ht="15" customHeight="1" x14ac:dyDescent="0.25">
      <c r="A48" s="7" t="s">
        <v>43</v>
      </c>
      <c r="B48" s="40">
        <v>0.34799999999999998</v>
      </c>
      <c r="C48" s="23">
        <v>1349397.58</v>
      </c>
      <c r="D48" s="23">
        <v>1079518.05</v>
      </c>
      <c r="E48" s="23">
        <v>16234.040581199999</v>
      </c>
      <c r="F48" s="23">
        <v>12857.36</v>
      </c>
      <c r="G48" s="23">
        <v>84881.77</v>
      </c>
      <c r="H48" s="8">
        <v>67905.490000000005</v>
      </c>
      <c r="I48" s="9">
        <v>0</v>
      </c>
      <c r="J48" s="23">
        <v>7266.34</v>
      </c>
      <c r="K48" s="8">
        <v>5813.07</v>
      </c>
      <c r="L48" s="15"/>
      <c r="M48" s="22"/>
      <c r="N48" s="4"/>
    </row>
    <row r="49" spans="1:14" ht="15" customHeight="1" x14ac:dyDescent="0.25">
      <c r="A49" s="7" t="s">
        <v>44</v>
      </c>
      <c r="B49" s="40">
        <v>0.496</v>
      </c>
      <c r="C49" s="23">
        <v>1923279.3199999996</v>
      </c>
      <c r="D49" s="23">
        <v>1538623.4299999997</v>
      </c>
      <c r="E49" s="23">
        <v>23138.172782400001</v>
      </c>
      <c r="F49" s="23">
        <v>18325.43</v>
      </c>
      <c r="G49" s="23">
        <v>187334.90000000002</v>
      </c>
      <c r="H49" s="8">
        <v>149867.99000000002</v>
      </c>
      <c r="I49" s="9">
        <v>0</v>
      </c>
      <c r="J49" s="23">
        <v>10356.620000000001</v>
      </c>
      <c r="K49" s="8">
        <v>8285.2999999999993</v>
      </c>
      <c r="L49" s="15"/>
      <c r="M49" s="22"/>
      <c r="N49" s="4"/>
    </row>
    <row r="50" spans="1:14" ht="15" customHeight="1" x14ac:dyDescent="0.25">
      <c r="A50" s="7" t="s">
        <v>2</v>
      </c>
      <c r="B50" s="40">
        <v>0.871</v>
      </c>
      <c r="C50" s="23">
        <v>3377371.5700000003</v>
      </c>
      <c r="D50" s="23">
        <v>2701897.2600000002</v>
      </c>
      <c r="E50" s="23">
        <v>40631.750994900009</v>
      </c>
      <c r="F50" s="23">
        <v>32180.340000000004</v>
      </c>
      <c r="G50" s="23">
        <v>217154.64999999997</v>
      </c>
      <c r="H50" s="8">
        <v>173723.79999999996</v>
      </c>
      <c r="I50" s="9">
        <v>0</v>
      </c>
      <c r="J50" s="23">
        <v>18186.72</v>
      </c>
      <c r="K50" s="8">
        <v>14549.38</v>
      </c>
      <c r="L50" s="15"/>
      <c r="M50" s="22"/>
      <c r="N50" s="4"/>
    </row>
    <row r="51" spans="1:14" ht="15" customHeight="1" x14ac:dyDescent="0.25">
      <c r="A51" s="7" t="s">
        <v>45</v>
      </c>
      <c r="B51" s="41">
        <v>0.21</v>
      </c>
      <c r="C51" s="23">
        <v>814291.66000000015</v>
      </c>
      <c r="D51" s="23">
        <v>651433.33000000019</v>
      </c>
      <c r="E51" s="23">
        <v>9796.4037989999997</v>
      </c>
      <c r="F51" s="23">
        <v>7758.76</v>
      </c>
      <c r="G51" s="23">
        <v>45636.020000000004</v>
      </c>
      <c r="H51" s="8">
        <v>36508.900000000009</v>
      </c>
      <c r="I51" s="9">
        <v>0</v>
      </c>
      <c r="J51" s="23">
        <v>4384.8599999999997</v>
      </c>
      <c r="K51" s="8">
        <v>3507.89</v>
      </c>
      <c r="L51" s="15"/>
      <c r="M51" s="22"/>
      <c r="N51" s="4"/>
    </row>
    <row r="52" spans="1:14" ht="15" customHeight="1" x14ac:dyDescent="0.25">
      <c r="A52" s="7" t="s">
        <v>46</v>
      </c>
      <c r="B52" s="40">
        <v>0.36199999999999999</v>
      </c>
      <c r="C52" s="23">
        <v>1403683.73</v>
      </c>
      <c r="D52" s="23">
        <v>1122946.99</v>
      </c>
      <c r="E52" s="23">
        <v>16887.134167800003</v>
      </c>
      <c r="F52" s="23">
        <v>13374.61</v>
      </c>
      <c r="G52" s="23">
        <v>119002.35</v>
      </c>
      <c r="H52" s="8">
        <v>95201.930000000008</v>
      </c>
      <c r="I52" s="9">
        <v>0</v>
      </c>
      <c r="J52" s="23">
        <v>7558.66</v>
      </c>
      <c r="K52" s="8">
        <v>6046.93</v>
      </c>
      <c r="L52" s="15"/>
      <c r="M52" s="22"/>
      <c r="N52" s="4"/>
    </row>
    <row r="53" spans="1:14" ht="15" customHeight="1" x14ac:dyDescent="0.25">
      <c r="A53" s="7" t="s">
        <v>47</v>
      </c>
      <c r="B53" s="40">
        <v>0.373</v>
      </c>
      <c r="C53" s="23">
        <v>1446337.07</v>
      </c>
      <c r="D53" s="23">
        <v>1157069.6400000001</v>
      </c>
      <c r="E53" s="23">
        <v>17400.2791287</v>
      </c>
      <c r="F53" s="23">
        <v>13781.02</v>
      </c>
      <c r="G53" s="23">
        <v>35861.19</v>
      </c>
      <c r="H53" s="8">
        <v>28689.020000000004</v>
      </c>
      <c r="I53" s="9">
        <v>0</v>
      </c>
      <c r="J53" s="23">
        <v>7788.34</v>
      </c>
      <c r="K53" s="8">
        <v>6230.67</v>
      </c>
      <c r="L53" s="15"/>
      <c r="M53" s="22"/>
      <c r="N53" s="4"/>
    </row>
    <row r="54" spans="1:14" ht="15" customHeight="1" x14ac:dyDescent="0.25">
      <c r="A54" s="7" t="s">
        <v>48</v>
      </c>
      <c r="B54" s="40">
        <v>4.9790000000000001</v>
      </c>
      <c r="C54" s="23">
        <v>19306467.259999998</v>
      </c>
      <c r="D54" s="23">
        <v>15445173.819999998</v>
      </c>
      <c r="E54" s="23">
        <v>232268.06912010003</v>
      </c>
      <c r="F54" s="23">
        <v>183956.31</v>
      </c>
      <c r="G54" s="23">
        <v>1638958.5699999996</v>
      </c>
      <c r="H54" s="8">
        <v>1311166.9399999995</v>
      </c>
      <c r="I54" s="9">
        <v>0</v>
      </c>
      <c r="J54" s="23">
        <v>103962.89</v>
      </c>
      <c r="K54" s="8">
        <v>83170.31</v>
      </c>
      <c r="L54" s="15"/>
      <c r="M54" s="22"/>
      <c r="N54" s="4"/>
    </row>
    <row r="55" spans="1:14" ht="15" customHeight="1" x14ac:dyDescent="0.25">
      <c r="A55" s="7" t="s">
        <v>49</v>
      </c>
      <c r="B55" s="40">
        <v>0.27600000000000002</v>
      </c>
      <c r="C55" s="23">
        <v>1070211.8900000001</v>
      </c>
      <c r="D55" s="23">
        <v>856169.50000000023</v>
      </c>
      <c r="E55" s="23">
        <v>12875.273564400002</v>
      </c>
      <c r="F55" s="23">
        <v>10197.220000000001</v>
      </c>
      <c r="G55" s="23">
        <v>99012.340000000026</v>
      </c>
      <c r="H55" s="8">
        <v>79209.97000000003</v>
      </c>
      <c r="I55" s="9">
        <v>0</v>
      </c>
      <c r="J55" s="23">
        <v>5762.96</v>
      </c>
      <c r="K55" s="8">
        <v>4610.37</v>
      </c>
      <c r="L55" s="15"/>
      <c r="M55" s="22"/>
      <c r="N55" s="4"/>
    </row>
    <row r="56" spans="1:14" ht="15" customHeight="1" x14ac:dyDescent="0.25">
      <c r="A56" s="7" t="s">
        <v>50</v>
      </c>
      <c r="B56" s="40">
        <v>0.65800000000000003</v>
      </c>
      <c r="C56" s="23">
        <v>2551447.15</v>
      </c>
      <c r="D56" s="23">
        <v>2041157.72</v>
      </c>
      <c r="E56" s="23">
        <v>30695.398570200003</v>
      </c>
      <c r="F56" s="23">
        <v>24310.760000000002</v>
      </c>
      <c r="G56" s="23">
        <v>352961.75</v>
      </c>
      <c r="H56" s="8">
        <v>282369.45999999996</v>
      </c>
      <c r="I56" s="9">
        <v>0</v>
      </c>
      <c r="J56" s="23">
        <v>13739.22</v>
      </c>
      <c r="K56" s="8">
        <v>10991.38</v>
      </c>
      <c r="L56" s="15"/>
      <c r="M56" s="22"/>
      <c r="N56" s="4"/>
    </row>
    <row r="57" spans="1:14" ht="15" customHeight="1" x14ac:dyDescent="0.25">
      <c r="A57" s="7" t="s">
        <v>51</v>
      </c>
      <c r="B57" s="40">
        <v>0.61099999999999999</v>
      </c>
      <c r="C57" s="23">
        <v>2369200.9300000002</v>
      </c>
      <c r="D57" s="23">
        <v>1895360.7600000002</v>
      </c>
      <c r="E57" s="23">
        <v>28502.870100900003</v>
      </c>
      <c r="F57" s="23">
        <v>22574.269999999997</v>
      </c>
      <c r="G57" s="23">
        <v>113574.82999999999</v>
      </c>
      <c r="H57" s="8">
        <v>90859.93</v>
      </c>
      <c r="I57" s="9">
        <v>0</v>
      </c>
      <c r="J57" s="23">
        <v>12757.85</v>
      </c>
      <c r="K57" s="8">
        <v>10206.280000000001</v>
      </c>
      <c r="L57" s="15"/>
      <c r="M57" s="22"/>
      <c r="N57" s="4"/>
    </row>
    <row r="58" spans="1:14" ht="15" customHeight="1" x14ac:dyDescent="0.25">
      <c r="A58" s="7" t="s">
        <v>52</v>
      </c>
      <c r="B58" s="40">
        <v>0.436</v>
      </c>
      <c r="C58" s="23">
        <v>1690624.5799999998</v>
      </c>
      <c r="D58" s="23">
        <v>1352499.66</v>
      </c>
      <c r="E58" s="23">
        <v>20339.200268400004</v>
      </c>
      <c r="F58" s="23">
        <v>16108.64</v>
      </c>
      <c r="G58" s="23">
        <v>76709.02</v>
      </c>
      <c r="H58" s="8">
        <v>61367.280000000006</v>
      </c>
      <c r="I58" s="9">
        <v>0</v>
      </c>
      <c r="J58" s="23">
        <v>9103.7999999999993</v>
      </c>
      <c r="K58" s="8">
        <v>7283.04</v>
      </c>
      <c r="L58" s="15"/>
      <c r="M58" s="22"/>
      <c r="N58" s="4"/>
    </row>
    <row r="59" spans="1:14" ht="15" customHeight="1" x14ac:dyDescent="0.25">
      <c r="A59" s="7" t="s">
        <v>53</v>
      </c>
      <c r="B59" s="40">
        <v>0.495</v>
      </c>
      <c r="C59" s="23">
        <v>1919401.7399999998</v>
      </c>
      <c r="D59" s="23">
        <v>1535521.4</v>
      </c>
      <c r="E59" s="23">
        <v>23091.523240499999</v>
      </c>
      <c r="F59" s="23">
        <v>18288.48</v>
      </c>
      <c r="G59" s="23">
        <v>134697.43</v>
      </c>
      <c r="H59" s="8">
        <v>107758.03</v>
      </c>
      <c r="I59" s="9">
        <v>0</v>
      </c>
      <c r="J59" s="23">
        <v>10335.74</v>
      </c>
      <c r="K59" s="8">
        <v>8268.59</v>
      </c>
      <c r="L59" s="15"/>
      <c r="M59" s="22"/>
      <c r="N59" s="4"/>
    </row>
    <row r="60" spans="1:14" ht="15" customHeight="1" x14ac:dyDescent="0.25">
      <c r="A60" s="7" t="s">
        <v>54</v>
      </c>
      <c r="B60" s="40">
        <v>0.52100000000000002</v>
      </c>
      <c r="C60" s="23">
        <v>2020218.8099999998</v>
      </c>
      <c r="D60" s="23">
        <v>1616175.0599999998</v>
      </c>
      <c r="E60" s="23">
        <v>24304.411329900002</v>
      </c>
      <c r="F60" s="23">
        <v>19249.09</v>
      </c>
      <c r="G60" s="23">
        <v>138992.37</v>
      </c>
      <c r="H60" s="8">
        <v>111193.97</v>
      </c>
      <c r="I60" s="9">
        <v>0</v>
      </c>
      <c r="J60" s="23">
        <v>10878.62</v>
      </c>
      <c r="K60" s="8">
        <v>8702.9</v>
      </c>
      <c r="L60" s="15"/>
      <c r="M60" s="22"/>
      <c r="N60" s="4"/>
    </row>
    <row r="61" spans="1:14" ht="15" customHeight="1" x14ac:dyDescent="0.25">
      <c r="A61" s="7" t="s">
        <v>55</v>
      </c>
      <c r="B61" s="40">
        <v>0.28299999999999997</v>
      </c>
      <c r="C61" s="23">
        <v>1097354.92</v>
      </c>
      <c r="D61" s="23">
        <v>877883.92999999993</v>
      </c>
      <c r="E61" s="23">
        <v>13201.820357699999</v>
      </c>
      <c r="F61" s="23">
        <v>10455.84</v>
      </c>
      <c r="G61" s="23">
        <v>40258.370000000003</v>
      </c>
      <c r="H61" s="8">
        <v>32206.800000000003</v>
      </c>
      <c r="I61" s="9">
        <v>0</v>
      </c>
      <c r="J61" s="23">
        <v>5909.12</v>
      </c>
      <c r="K61" s="8">
        <v>4727.3</v>
      </c>
      <c r="L61" s="15"/>
      <c r="M61" s="22"/>
      <c r="N61" s="4"/>
    </row>
    <row r="62" spans="1:14" ht="15" customHeight="1" x14ac:dyDescent="0.25">
      <c r="A62" s="7" t="s">
        <v>56</v>
      </c>
      <c r="B62" s="40">
        <v>0.54600000000000004</v>
      </c>
      <c r="C62" s="23">
        <v>2117158.29</v>
      </c>
      <c r="D62" s="23">
        <v>1693726.6</v>
      </c>
      <c r="E62" s="23">
        <v>25470.649877400003</v>
      </c>
      <c r="F62" s="23">
        <v>20172.75</v>
      </c>
      <c r="G62" s="23">
        <v>93381.260000000009</v>
      </c>
      <c r="H62" s="8">
        <v>74705.080000000016</v>
      </c>
      <c r="I62" s="9">
        <v>0</v>
      </c>
      <c r="J62" s="23">
        <v>11400.63</v>
      </c>
      <c r="K62" s="8">
        <v>9120.5</v>
      </c>
      <c r="L62" s="15"/>
      <c r="M62" s="22"/>
      <c r="N62" s="4"/>
    </row>
    <row r="63" spans="1:14" ht="15" customHeight="1" x14ac:dyDescent="0.25">
      <c r="A63" s="7" t="s">
        <v>57</v>
      </c>
      <c r="B63" s="40">
        <v>0.28100000000000003</v>
      </c>
      <c r="C63" s="23">
        <v>1089599.7899999998</v>
      </c>
      <c r="D63" s="23">
        <v>871679.83999999985</v>
      </c>
      <c r="E63" s="23">
        <v>13108.521273900004</v>
      </c>
      <c r="F63" s="23">
        <v>10381.950000000001</v>
      </c>
      <c r="G63" s="23">
        <v>71416.040000000008</v>
      </c>
      <c r="H63" s="8">
        <v>57132.900000000009</v>
      </c>
      <c r="I63" s="9">
        <v>0</v>
      </c>
      <c r="J63" s="23">
        <v>5867.36</v>
      </c>
      <c r="K63" s="8">
        <v>4693.8900000000003</v>
      </c>
      <c r="L63" s="15"/>
      <c r="M63" s="22"/>
      <c r="N63" s="4"/>
    </row>
    <row r="64" spans="1:14" ht="15" customHeight="1" x14ac:dyDescent="0.25">
      <c r="A64" s="7" t="s">
        <v>58</v>
      </c>
      <c r="B64" s="40">
        <v>1.3109999999999999</v>
      </c>
      <c r="C64" s="23">
        <v>5083506.4200000009</v>
      </c>
      <c r="D64" s="23">
        <v>4066805.1500000008</v>
      </c>
      <c r="E64" s="23">
        <v>61157.549430900006</v>
      </c>
      <c r="F64" s="23">
        <v>48436.78</v>
      </c>
      <c r="G64" s="23">
        <v>465415.17</v>
      </c>
      <c r="H64" s="8">
        <v>372332.22</v>
      </c>
      <c r="I64" s="9">
        <v>0</v>
      </c>
      <c r="J64" s="23">
        <v>27374.04</v>
      </c>
      <c r="K64" s="8">
        <v>21899.23</v>
      </c>
      <c r="L64" s="15"/>
      <c r="M64" s="22"/>
      <c r="N64" s="4"/>
    </row>
    <row r="65" spans="1:14" ht="15" customHeight="1" x14ac:dyDescent="0.25">
      <c r="A65" s="7" t="s">
        <v>59</v>
      </c>
      <c r="B65" s="40">
        <v>0.436</v>
      </c>
      <c r="C65" s="23">
        <v>1690624.5799999998</v>
      </c>
      <c r="D65" s="23">
        <v>1352499.66</v>
      </c>
      <c r="E65" s="23">
        <v>20339.200268400004</v>
      </c>
      <c r="F65" s="23">
        <v>16108.64</v>
      </c>
      <c r="G65" s="23">
        <v>95688.449999999983</v>
      </c>
      <c r="H65" s="8">
        <v>76550.839999999982</v>
      </c>
      <c r="I65" s="9">
        <v>0</v>
      </c>
      <c r="J65" s="23">
        <v>9103.7999999999993</v>
      </c>
      <c r="K65" s="8">
        <v>7283.04</v>
      </c>
      <c r="L65" s="15"/>
      <c r="M65" s="22"/>
      <c r="N65" s="4"/>
    </row>
    <row r="66" spans="1:14" ht="15" customHeight="1" x14ac:dyDescent="0.25">
      <c r="A66" s="7" t="s">
        <v>60</v>
      </c>
      <c r="B66" s="40">
        <v>0.307</v>
      </c>
      <c r="C66" s="23">
        <v>1190416.8500000001</v>
      </c>
      <c r="D66" s="23">
        <v>952333.48</v>
      </c>
      <c r="E66" s="23">
        <v>14321.409363300001</v>
      </c>
      <c r="F66" s="23">
        <v>11342.56</v>
      </c>
      <c r="G66" s="23">
        <v>142153.18</v>
      </c>
      <c r="H66" s="8">
        <v>113722.64</v>
      </c>
      <c r="I66" s="9">
        <v>0</v>
      </c>
      <c r="J66" s="23">
        <v>6410.24</v>
      </c>
      <c r="K66" s="8">
        <v>5128.1899999999996</v>
      </c>
      <c r="L66" s="15"/>
      <c r="M66" s="22"/>
      <c r="N66" s="4"/>
    </row>
    <row r="67" spans="1:14" ht="15" customHeight="1" x14ac:dyDescent="0.25">
      <c r="A67" s="7" t="s">
        <v>61</v>
      </c>
      <c r="B67" s="40">
        <v>0.73199999999999998</v>
      </c>
      <c r="C67" s="23">
        <v>2838388.0400000005</v>
      </c>
      <c r="D67" s="23">
        <v>2270710.4400000004</v>
      </c>
      <c r="E67" s="23">
        <v>34147.4646708</v>
      </c>
      <c r="F67" s="23">
        <v>27044.79</v>
      </c>
      <c r="G67" s="23">
        <v>161715.19</v>
      </c>
      <c r="H67" s="8">
        <v>129372.22</v>
      </c>
      <c r="I67" s="9">
        <v>0</v>
      </c>
      <c r="J67" s="23">
        <v>15284.36</v>
      </c>
      <c r="K67" s="8">
        <v>12227.49</v>
      </c>
      <c r="L67" s="15"/>
      <c r="M67" s="22"/>
      <c r="N67" s="4"/>
    </row>
    <row r="68" spans="1:14" ht="15" customHeight="1" x14ac:dyDescent="0.25">
      <c r="A68" s="7" t="s">
        <v>62</v>
      </c>
      <c r="B68" s="40">
        <v>0.14199999999999999</v>
      </c>
      <c r="C68" s="23">
        <v>550616.26</v>
      </c>
      <c r="D68" s="23">
        <v>440493.01</v>
      </c>
      <c r="E68" s="23">
        <v>6624.2349497999994</v>
      </c>
      <c r="F68" s="23">
        <v>5246.39</v>
      </c>
      <c r="G68" s="23">
        <v>208377.12</v>
      </c>
      <c r="H68" s="8">
        <v>166701.78</v>
      </c>
      <c r="I68" s="9">
        <v>0</v>
      </c>
      <c r="J68" s="23">
        <v>2965</v>
      </c>
      <c r="K68" s="8">
        <v>2372</v>
      </c>
      <c r="L68" s="15"/>
      <c r="M68" s="22"/>
      <c r="N68" s="4"/>
    </row>
    <row r="69" spans="1:14" ht="15" customHeight="1" x14ac:dyDescent="0.25">
      <c r="A69" s="7" t="s">
        <v>63</v>
      </c>
      <c r="B69" s="40">
        <v>0.20899999999999999</v>
      </c>
      <c r="C69" s="23">
        <v>810414.07</v>
      </c>
      <c r="D69" s="23">
        <v>648331.23</v>
      </c>
      <c r="E69" s="23">
        <v>9749.7542570999994</v>
      </c>
      <c r="F69" s="23">
        <v>7721.7999999999993</v>
      </c>
      <c r="G69" s="23">
        <v>43739.85</v>
      </c>
      <c r="H69" s="8">
        <v>34991.96</v>
      </c>
      <c r="I69" s="9">
        <v>0</v>
      </c>
      <c r="J69" s="23">
        <v>4363.9799999999996</v>
      </c>
      <c r="K69" s="8">
        <v>3491.18</v>
      </c>
      <c r="L69" s="15"/>
      <c r="M69" s="22"/>
      <c r="N69" s="4"/>
    </row>
    <row r="70" spans="1:14" ht="15" customHeight="1" x14ac:dyDescent="0.25">
      <c r="A70" s="7" t="s">
        <v>64</v>
      </c>
      <c r="B70" s="41">
        <v>0.32</v>
      </c>
      <c r="C70" s="23">
        <v>1240825.3600000001</v>
      </c>
      <c r="D70" s="23">
        <v>992660.29</v>
      </c>
      <c r="E70" s="23">
        <v>14927.853408000003</v>
      </c>
      <c r="F70" s="23">
        <v>11822.86</v>
      </c>
      <c r="G70" s="23">
        <v>142369.04999999999</v>
      </c>
      <c r="H70" s="8">
        <v>113895.32999999999</v>
      </c>
      <c r="I70" s="9">
        <v>0</v>
      </c>
      <c r="J70" s="23">
        <v>6681.69</v>
      </c>
      <c r="K70" s="8">
        <v>5345.35</v>
      </c>
      <c r="L70" s="15"/>
      <c r="M70" s="22"/>
      <c r="N70" s="4"/>
    </row>
    <row r="71" spans="1:14" ht="15" customHeight="1" x14ac:dyDescent="0.25">
      <c r="A71" s="7" t="s">
        <v>65</v>
      </c>
      <c r="B71" s="40">
        <v>0.85399999999999998</v>
      </c>
      <c r="C71" s="23">
        <v>3311452.72</v>
      </c>
      <c r="D71" s="23">
        <v>2649162.1700000004</v>
      </c>
      <c r="E71" s="23">
        <v>39838.708782599999</v>
      </c>
      <c r="F71" s="23">
        <v>31552.260000000002</v>
      </c>
      <c r="G71" s="23">
        <v>111643.58999999998</v>
      </c>
      <c r="H71" s="8">
        <v>89314.949999999983</v>
      </c>
      <c r="I71" s="9">
        <v>0</v>
      </c>
      <c r="J71" s="23">
        <v>17831.759999999998</v>
      </c>
      <c r="K71" s="8">
        <v>14265.41</v>
      </c>
      <c r="L71" s="15"/>
      <c r="M71" s="22"/>
      <c r="N71" s="4"/>
    </row>
    <row r="72" spans="1:14" ht="15" customHeight="1" x14ac:dyDescent="0.25">
      <c r="A72" s="7" t="s">
        <v>66</v>
      </c>
      <c r="B72" s="41">
        <v>0.25</v>
      </c>
      <c r="C72" s="23">
        <v>969394.8400000002</v>
      </c>
      <c r="D72" s="23">
        <v>775515.86000000022</v>
      </c>
      <c r="E72" s="23">
        <v>11662.385475000001</v>
      </c>
      <c r="F72" s="23">
        <v>9236.61</v>
      </c>
      <c r="G72" s="23">
        <v>79622.210000000006</v>
      </c>
      <c r="H72" s="8">
        <v>63697.850000000006</v>
      </c>
      <c r="I72" s="9">
        <v>0</v>
      </c>
      <c r="J72" s="23">
        <v>5220.07</v>
      </c>
      <c r="K72" s="8">
        <v>4176.0600000000004</v>
      </c>
      <c r="L72" s="15"/>
      <c r="M72" s="22"/>
      <c r="N72" s="4"/>
    </row>
    <row r="73" spans="1:14" ht="15" customHeight="1" x14ac:dyDescent="0.25">
      <c r="A73" s="7" t="s">
        <v>67</v>
      </c>
      <c r="B73" s="40">
        <v>0.54500000000000004</v>
      </c>
      <c r="C73" s="23">
        <v>2113280.7000000002</v>
      </c>
      <c r="D73" s="23">
        <v>1690624.5900000003</v>
      </c>
      <c r="E73" s="23">
        <v>25424.000335500001</v>
      </c>
      <c r="F73" s="23">
        <v>20135.809999999998</v>
      </c>
      <c r="G73" s="23">
        <v>46343.440000000017</v>
      </c>
      <c r="H73" s="8">
        <v>37074.85000000002</v>
      </c>
      <c r="I73" s="9">
        <v>0</v>
      </c>
      <c r="J73" s="23">
        <v>11379.75</v>
      </c>
      <c r="K73" s="8">
        <v>9103.7999999999993</v>
      </c>
      <c r="L73" s="15"/>
      <c r="M73" s="22"/>
      <c r="N73" s="4"/>
    </row>
    <row r="74" spans="1:14" ht="15" customHeight="1" x14ac:dyDescent="0.25">
      <c r="A74" s="7" t="s">
        <v>68</v>
      </c>
      <c r="B74" s="40">
        <v>2.2349999999999999</v>
      </c>
      <c r="C74" s="23">
        <v>8666389.6900000013</v>
      </c>
      <c r="D74" s="23">
        <v>6933111.7600000016</v>
      </c>
      <c r="E74" s="23">
        <v>104261.7261465</v>
      </c>
      <c r="F74" s="23">
        <v>82575.289999999994</v>
      </c>
      <c r="G74" s="23">
        <v>358383.63999999996</v>
      </c>
      <c r="H74" s="8">
        <v>286707.00999999995</v>
      </c>
      <c r="I74" s="9">
        <v>0</v>
      </c>
      <c r="J74" s="23">
        <v>46667.42</v>
      </c>
      <c r="K74" s="8">
        <v>37333.94</v>
      </c>
      <c r="L74" s="15"/>
      <c r="M74" s="22"/>
      <c r="N74" s="4"/>
    </row>
    <row r="75" spans="1:14" ht="15" customHeight="1" x14ac:dyDescent="0.25">
      <c r="A75" s="7" t="s">
        <v>69</v>
      </c>
      <c r="B75" s="40">
        <v>0.65100000000000002</v>
      </c>
      <c r="C75" s="23">
        <v>2524304.1399999997</v>
      </c>
      <c r="D75" s="23">
        <v>2019443.2999999996</v>
      </c>
      <c r="E75" s="23">
        <v>30368.851776900003</v>
      </c>
      <c r="F75" s="23">
        <v>24052.129999999997</v>
      </c>
      <c r="G75" s="23">
        <v>192150.05</v>
      </c>
      <c r="H75" s="8">
        <v>153720.12999999998</v>
      </c>
      <c r="I75" s="9">
        <v>0</v>
      </c>
      <c r="J75" s="23">
        <v>13593.06</v>
      </c>
      <c r="K75" s="8">
        <v>10874.45</v>
      </c>
      <c r="L75" s="15"/>
      <c r="M75" s="22"/>
      <c r="N75" s="4"/>
    </row>
    <row r="76" spans="1:14" ht="15" customHeight="1" x14ac:dyDescent="0.25">
      <c r="A76" s="7" t="s">
        <v>70</v>
      </c>
      <c r="B76" s="40">
        <v>0.42299999999999999</v>
      </c>
      <c r="C76" s="23">
        <v>1640216.07</v>
      </c>
      <c r="D76" s="23">
        <v>1312172.8700000001</v>
      </c>
      <c r="E76" s="23">
        <v>19732.756223700002</v>
      </c>
      <c r="F76" s="23">
        <v>15628.34</v>
      </c>
      <c r="G76" s="23">
        <v>63239.709999999992</v>
      </c>
      <c r="H76" s="8">
        <v>50591.839999999997</v>
      </c>
      <c r="I76" s="9">
        <v>0</v>
      </c>
      <c r="J76" s="23">
        <v>8832.36</v>
      </c>
      <c r="K76" s="8">
        <v>7065.89</v>
      </c>
      <c r="L76" s="15"/>
      <c r="M76" s="22"/>
      <c r="N76" s="4"/>
    </row>
    <row r="77" spans="1:14" ht="15" customHeight="1" x14ac:dyDescent="0.25">
      <c r="A77" s="7" t="s">
        <v>71</v>
      </c>
      <c r="B77" s="40">
        <v>0.85199999999999998</v>
      </c>
      <c r="C77" s="23">
        <v>3303697.5500000003</v>
      </c>
      <c r="D77" s="23">
        <v>2642958.04</v>
      </c>
      <c r="E77" s="23">
        <v>39745.409698800002</v>
      </c>
      <c r="F77" s="23">
        <v>31478.359999999997</v>
      </c>
      <c r="G77" s="23">
        <v>277456.14999999997</v>
      </c>
      <c r="H77" s="8">
        <v>221964.99999999997</v>
      </c>
      <c r="I77" s="9">
        <v>0</v>
      </c>
      <c r="J77" s="23">
        <v>17789.990000000002</v>
      </c>
      <c r="K77" s="8">
        <v>14231.99</v>
      </c>
      <c r="L77" s="15"/>
      <c r="M77" s="22"/>
      <c r="N77" s="4"/>
    </row>
    <row r="78" spans="1:14" ht="15" customHeight="1" x14ac:dyDescent="0.25">
      <c r="A78" s="7" t="s">
        <v>72</v>
      </c>
      <c r="B78" s="40">
        <v>0.22600000000000001</v>
      </c>
      <c r="C78" s="23">
        <v>876332.91999999993</v>
      </c>
      <c r="D78" s="23">
        <v>701066.32</v>
      </c>
      <c r="E78" s="23">
        <v>10542.7964694</v>
      </c>
      <c r="F78" s="23">
        <v>8349.9</v>
      </c>
      <c r="G78" s="23">
        <v>76347.360000000001</v>
      </c>
      <c r="H78" s="8">
        <v>61077.97</v>
      </c>
      <c r="I78" s="9">
        <v>0</v>
      </c>
      <c r="J78" s="23">
        <v>4718.9399999999996</v>
      </c>
      <c r="K78" s="8">
        <v>3775.15</v>
      </c>
      <c r="L78" s="15"/>
      <c r="M78" s="22"/>
      <c r="N78" s="4"/>
    </row>
    <row r="79" spans="1:14" ht="15" customHeight="1" x14ac:dyDescent="0.25">
      <c r="A79" s="7" t="s">
        <v>73</v>
      </c>
      <c r="B79" s="40">
        <v>1.901</v>
      </c>
      <c r="C79" s="23">
        <v>7371278.209999999</v>
      </c>
      <c r="D79" s="23">
        <v>5897022.5699999984</v>
      </c>
      <c r="E79" s="23">
        <v>88680.779151900002</v>
      </c>
      <c r="F79" s="23">
        <v>70235.17</v>
      </c>
      <c r="G79" s="23">
        <v>1002094.79</v>
      </c>
      <c r="H79" s="8">
        <v>801675.91</v>
      </c>
      <c r="I79" s="9">
        <v>0</v>
      </c>
      <c r="J79" s="23">
        <v>39693.4</v>
      </c>
      <c r="K79" s="8">
        <v>31754.720000000001</v>
      </c>
      <c r="L79" s="15"/>
      <c r="M79" s="22"/>
      <c r="N79" s="4"/>
    </row>
    <row r="80" spans="1:14" ht="15" customHeight="1" x14ac:dyDescent="0.25">
      <c r="A80" s="7" t="s">
        <v>74</v>
      </c>
      <c r="B80" s="40">
        <v>0.312</v>
      </c>
      <c r="C80" s="23">
        <v>1209804.7299999997</v>
      </c>
      <c r="D80" s="23">
        <v>967843.79999999981</v>
      </c>
      <c r="E80" s="23">
        <v>14554.657072800001</v>
      </c>
      <c r="F80" s="23">
        <v>11527.29</v>
      </c>
      <c r="G80" s="23">
        <v>58264.849999999991</v>
      </c>
      <c r="H80" s="8">
        <v>46611.969999999994</v>
      </c>
      <c r="I80" s="9">
        <v>0</v>
      </c>
      <c r="J80" s="23">
        <v>6514.65</v>
      </c>
      <c r="K80" s="8">
        <v>5211.72</v>
      </c>
      <c r="L80" s="15"/>
      <c r="M80" s="22"/>
      <c r="N80" s="4"/>
    </row>
    <row r="81" spans="1:14" ht="15" customHeight="1" x14ac:dyDescent="0.25">
      <c r="A81" s="7" t="s">
        <v>75</v>
      </c>
      <c r="B81" s="40">
        <v>15.625</v>
      </c>
      <c r="C81" s="23">
        <v>60587176.310000002</v>
      </c>
      <c r="D81" s="23">
        <v>48469741.060000002</v>
      </c>
      <c r="E81" s="23">
        <v>728899.09218750009</v>
      </c>
      <c r="F81" s="23">
        <v>577288.09</v>
      </c>
      <c r="G81" s="23">
        <v>4165329.6199999996</v>
      </c>
      <c r="H81" s="8">
        <v>3332263.76</v>
      </c>
      <c r="I81" s="9">
        <v>0</v>
      </c>
      <c r="J81" s="23">
        <v>326254.3</v>
      </c>
      <c r="K81" s="8">
        <v>261003.44</v>
      </c>
      <c r="L81" s="15"/>
      <c r="M81" s="22"/>
      <c r="N81" s="4"/>
    </row>
    <row r="82" spans="1:14" ht="15" customHeight="1" x14ac:dyDescent="0.25">
      <c r="A82" s="7" t="s">
        <v>76</v>
      </c>
      <c r="B82" s="40">
        <v>0.72199999999999998</v>
      </c>
      <c r="C82" s="23">
        <v>2799612.26</v>
      </c>
      <c r="D82" s="23">
        <v>2239689.8199999998</v>
      </c>
      <c r="E82" s="23">
        <v>33680.969251800001</v>
      </c>
      <c r="F82" s="23">
        <v>26675.33</v>
      </c>
      <c r="G82" s="23">
        <v>148813.45000000001</v>
      </c>
      <c r="H82" s="8">
        <v>119050.83000000002</v>
      </c>
      <c r="I82" s="9">
        <v>0</v>
      </c>
      <c r="J82" s="23">
        <v>15075.56</v>
      </c>
      <c r="K82" s="8">
        <v>12060.45</v>
      </c>
      <c r="L82" s="15"/>
      <c r="M82" s="22"/>
      <c r="N82" s="4"/>
    </row>
    <row r="83" spans="1:14" ht="15" customHeight="1" x14ac:dyDescent="0.25">
      <c r="A83" s="7" t="s">
        <v>77</v>
      </c>
      <c r="B83" s="40">
        <v>0.49099999999999999</v>
      </c>
      <c r="C83" s="23">
        <v>1903891.42</v>
      </c>
      <c r="D83" s="23">
        <v>1523113.14</v>
      </c>
      <c r="E83" s="23">
        <v>22904.925072900005</v>
      </c>
      <c r="F83" s="23">
        <v>18140.7</v>
      </c>
      <c r="G83" s="23">
        <v>126162.21000000002</v>
      </c>
      <c r="H83" s="8">
        <v>100929.84000000003</v>
      </c>
      <c r="I83" s="9">
        <v>0</v>
      </c>
      <c r="J83" s="23">
        <v>10252.219999999999</v>
      </c>
      <c r="K83" s="8">
        <v>8201.7800000000007</v>
      </c>
      <c r="L83" s="15"/>
      <c r="M83" s="22"/>
      <c r="N83" s="4"/>
    </row>
    <row r="84" spans="1:14" ht="15" customHeight="1" x14ac:dyDescent="0.25">
      <c r="A84" s="7" t="s">
        <v>78</v>
      </c>
      <c r="B84" s="40">
        <v>0.68700000000000006</v>
      </c>
      <c r="C84" s="23">
        <v>2663896.9500000002</v>
      </c>
      <c r="D84" s="23">
        <v>2131117.5500000003</v>
      </c>
      <c r="E84" s="23">
        <v>32048.235285300005</v>
      </c>
      <c r="F84" s="23">
        <v>25382.21</v>
      </c>
      <c r="G84" s="23">
        <v>214162.96999999997</v>
      </c>
      <c r="H84" s="8">
        <v>171330.46999999997</v>
      </c>
      <c r="I84" s="9">
        <v>0</v>
      </c>
      <c r="J84" s="23">
        <v>14344.75</v>
      </c>
      <c r="K84" s="8">
        <v>11475.8</v>
      </c>
      <c r="L84" s="15"/>
      <c r="M84" s="22"/>
      <c r="N84" s="4"/>
    </row>
    <row r="85" spans="1:14" ht="15" customHeight="1" x14ac:dyDescent="0.25">
      <c r="A85" s="7" t="s">
        <v>79</v>
      </c>
      <c r="B85" s="40">
        <v>2.9870000000000001</v>
      </c>
      <c r="C85" s="23">
        <v>11582329.319999998</v>
      </c>
      <c r="D85" s="23">
        <v>9265863.4599999972</v>
      </c>
      <c r="E85" s="23">
        <v>139342.18165530002</v>
      </c>
      <c r="F85" s="23">
        <v>110359.01999999999</v>
      </c>
      <c r="G85" s="23">
        <v>431240.20000000007</v>
      </c>
      <c r="H85" s="8">
        <v>344992.22000000009</v>
      </c>
      <c r="I85" s="9">
        <v>0</v>
      </c>
      <c r="J85" s="23">
        <v>62369.38</v>
      </c>
      <c r="K85" s="8">
        <v>49895.5</v>
      </c>
      <c r="L85" s="15"/>
      <c r="M85" s="22"/>
      <c r="N85" s="4"/>
    </row>
    <row r="86" spans="1:14" ht="15" customHeight="1" x14ac:dyDescent="0.25">
      <c r="A86" s="7" t="s">
        <v>80</v>
      </c>
      <c r="B86" s="40">
        <v>0.31900000000000001</v>
      </c>
      <c r="C86" s="23">
        <v>1236947.7800000003</v>
      </c>
      <c r="D86" s="23">
        <v>989558.23000000021</v>
      </c>
      <c r="E86" s="23">
        <v>14881.203866100002</v>
      </c>
      <c r="F86" s="23">
        <v>11785.91</v>
      </c>
      <c r="G86" s="23">
        <v>45259.109999999993</v>
      </c>
      <c r="H86" s="8">
        <v>36207.369999999995</v>
      </c>
      <c r="I86" s="9">
        <v>0</v>
      </c>
      <c r="J86" s="23">
        <v>6660.81</v>
      </c>
      <c r="K86" s="8">
        <v>5328.65</v>
      </c>
      <c r="L86" s="15"/>
      <c r="M86" s="22"/>
      <c r="N86" s="4"/>
    </row>
    <row r="87" spans="1:14" ht="15" customHeight="1" x14ac:dyDescent="0.25">
      <c r="A87" s="7" t="s">
        <v>81</v>
      </c>
      <c r="B87" s="40">
        <v>0.65800000000000003</v>
      </c>
      <c r="C87" s="23">
        <v>2551447.15</v>
      </c>
      <c r="D87" s="23">
        <v>2041157.72</v>
      </c>
      <c r="E87" s="23">
        <v>30695.398570200003</v>
      </c>
      <c r="F87" s="23">
        <v>24310.760000000002</v>
      </c>
      <c r="G87" s="23">
        <v>110728.33</v>
      </c>
      <c r="H87" s="8">
        <v>88582.74</v>
      </c>
      <c r="I87" s="9">
        <v>0</v>
      </c>
      <c r="J87" s="23">
        <v>13739.22</v>
      </c>
      <c r="K87" s="8">
        <v>10991.38</v>
      </c>
      <c r="L87" s="15"/>
      <c r="M87" s="22"/>
      <c r="N87" s="4"/>
    </row>
    <row r="88" spans="1:14" ht="15" customHeight="1" x14ac:dyDescent="0.25">
      <c r="A88" s="7" t="s">
        <v>82</v>
      </c>
      <c r="B88" s="40">
        <v>5.056</v>
      </c>
      <c r="C88" s="23">
        <v>19605040.849999998</v>
      </c>
      <c r="D88" s="23">
        <v>15684032.679999998</v>
      </c>
      <c r="E88" s="23">
        <v>235860.08384640003</v>
      </c>
      <c r="F88" s="23">
        <v>186801.18</v>
      </c>
      <c r="G88" s="23">
        <v>4535989.38</v>
      </c>
      <c r="H88" s="8">
        <v>3628791.58</v>
      </c>
      <c r="I88" s="9">
        <v>0</v>
      </c>
      <c r="J88" s="23">
        <v>105570.67</v>
      </c>
      <c r="K88" s="8">
        <v>84456.54</v>
      </c>
      <c r="L88" s="15"/>
      <c r="M88" s="22"/>
      <c r="N88" s="4"/>
    </row>
    <row r="89" spans="1:14" ht="15" customHeight="1" x14ac:dyDescent="0.25">
      <c r="A89" s="10" t="s">
        <v>83</v>
      </c>
      <c r="B89" s="40">
        <v>14.782</v>
      </c>
      <c r="C89" s="24">
        <v>57318377.030000001</v>
      </c>
      <c r="D89" s="24">
        <v>45854701.650000006</v>
      </c>
      <c r="E89" s="24">
        <v>689573.52836580004</v>
      </c>
      <c r="F89" s="24">
        <v>546142.31000000006</v>
      </c>
      <c r="G89" s="24">
        <v>4227540.13</v>
      </c>
      <c r="H89" s="11">
        <v>3382032.16</v>
      </c>
      <c r="I89" s="12">
        <v>0</v>
      </c>
      <c r="J89" s="24">
        <v>308652.18</v>
      </c>
      <c r="K89" s="11">
        <v>246921.72</v>
      </c>
      <c r="L89" s="15"/>
      <c r="M89" s="22"/>
      <c r="N89" s="4"/>
    </row>
    <row r="90" spans="1:14" ht="17.25" customHeight="1" x14ac:dyDescent="0.25">
      <c r="A90" s="25" t="s">
        <v>0</v>
      </c>
      <c r="B90" s="38">
        <v>1.0000000000000002</v>
      </c>
      <c r="C90" s="26">
        <v>387757928.3499999</v>
      </c>
      <c r="D90" s="26">
        <v>310206342.75999993</v>
      </c>
      <c r="E90" s="27">
        <v>4664954.1900000004</v>
      </c>
      <c r="F90" s="27">
        <v>3694643.7600000007</v>
      </c>
      <c r="G90" s="27">
        <v>32766906.329999991</v>
      </c>
      <c r="H90" s="27">
        <v>26213531.239999998</v>
      </c>
      <c r="I90" s="28">
        <v>0</v>
      </c>
      <c r="J90" s="27">
        <v>2088027.5199999998</v>
      </c>
      <c r="K90" s="27">
        <v>1670422.02</v>
      </c>
      <c r="L90" s="15"/>
      <c r="M90" s="22"/>
    </row>
    <row r="91" spans="1:14" ht="15" customHeight="1" x14ac:dyDescent="0.2">
      <c r="A91" s="31"/>
      <c r="B91" s="37"/>
      <c r="C91" s="31"/>
      <c r="D91" s="31"/>
      <c r="E91" s="31"/>
      <c r="F91" s="31"/>
      <c r="G91" s="31"/>
      <c r="H91" s="31"/>
      <c r="I91" s="31"/>
      <c r="J91" s="31"/>
      <c r="K91" s="31"/>
    </row>
    <row r="92" spans="1:14" ht="15" customHeight="1" x14ac:dyDescent="0.2">
      <c r="A92" s="31"/>
      <c r="B92" s="37"/>
      <c r="C92" s="31"/>
      <c r="D92" s="31"/>
      <c r="E92" s="31"/>
      <c r="F92" s="31"/>
      <c r="G92" s="31"/>
      <c r="H92" s="31"/>
      <c r="I92" s="31"/>
      <c r="J92" s="31"/>
      <c r="K92" s="31"/>
    </row>
    <row r="93" spans="1:14" ht="15" customHeight="1" x14ac:dyDescent="0.2">
      <c r="A93" s="31"/>
      <c r="B93" s="37"/>
      <c r="C93" s="31"/>
      <c r="D93" s="31"/>
      <c r="E93" s="31"/>
      <c r="F93" s="31"/>
      <c r="G93" s="31"/>
      <c r="H93" s="31"/>
      <c r="I93" s="31"/>
      <c r="J93" s="31"/>
      <c r="K93" s="31"/>
    </row>
    <row r="94" spans="1:14" ht="15" customHeight="1" x14ac:dyDescent="0.2">
      <c r="A94" s="31"/>
      <c r="B94" s="37"/>
      <c r="C94" s="31"/>
      <c r="D94" s="31"/>
      <c r="E94" s="31"/>
      <c r="F94" s="31"/>
      <c r="G94" s="31"/>
      <c r="H94" s="31"/>
      <c r="I94" s="31"/>
      <c r="J94" s="31"/>
      <c r="K94" s="31"/>
    </row>
    <row r="95" spans="1:14" ht="15" customHeight="1" x14ac:dyDescent="0.2">
      <c r="A95" s="31"/>
      <c r="B95" s="37"/>
      <c r="C95" s="31"/>
      <c r="D95" s="31"/>
      <c r="E95" s="31"/>
      <c r="F95" s="31"/>
      <c r="G95" s="31"/>
      <c r="H95" s="31"/>
      <c r="I95" s="31"/>
      <c r="J95" s="31"/>
      <c r="K95" s="31"/>
    </row>
    <row r="96" spans="1:14" ht="15" customHeight="1" x14ac:dyDescent="0.2">
      <c r="A96" s="31"/>
      <c r="B96" s="37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 customHeight="1" x14ac:dyDescent="0.2">
      <c r="A97" s="31"/>
      <c r="B97" s="37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 customHeight="1" x14ac:dyDescent="0.2">
      <c r="A98" s="31"/>
      <c r="B98" s="37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 customHeight="1" x14ac:dyDescent="0.2">
      <c r="A99" s="31"/>
      <c r="B99" s="37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 customHeight="1" x14ac:dyDescent="0.2">
      <c r="A100" s="31"/>
      <c r="B100" s="37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 customHeight="1" x14ac:dyDescent="0.2">
      <c r="A101" s="31"/>
      <c r="B101" s="37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 customHeight="1" x14ac:dyDescent="0.2">
      <c r="A102" s="31"/>
      <c r="B102" s="37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s="31" customFormat="1" ht="15" customHeight="1" x14ac:dyDescent="0.2">
      <c r="B103" s="37"/>
    </row>
    <row r="104" spans="1:11" s="31" customFormat="1" ht="15" customHeight="1" x14ac:dyDescent="0.2">
      <c r="B104" s="37"/>
    </row>
    <row r="105" spans="1:11" s="31" customFormat="1" ht="15" customHeight="1" x14ac:dyDescent="0.2">
      <c r="A105" s="2"/>
      <c r="B105" s="34"/>
      <c r="C105" s="17"/>
      <c r="D105" s="17"/>
      <c r="E105" s="2"/>
      <c r="F105" s="2"/>
      <c r="G105" s="2"/>
      <c r="H105" s="2"/>
      <c r="I105" s="2"/>
      <c r="J105" s="2"/>
      <c r="K105" s="2"/>
    </row>
    <row r="106" spans="1:11" s="31" customFormat="1" ht="15" customHeight="1" x14ac:dyDescent="0.2">
      <c r="A106" s="2"/>
      <c r="B106" s="34"/>
      <c r="C106" s="17"/>
      <c r="D106" s="17"/>
      <c r="E106" s="2"/>
      <c r="F106" s="2"/>
      <c r="G106" s="2"/>
      <c r="H106" s="2"/>
      <c r="I106" s="2"/>
      <c r="J106" s="2"/>
      <c r="K106" s="2"/>
    </row>
    <row r="107" spans="1:11" s="31" customFormat="1" ht="15" customHeight="1" x14ac:dyDescent="0.2">
      <c r="A107" s="2"/>
      <c r="B107" s="34"/>
      <c r="C107" s="17"/>
      <c r="D107" s="17"/>
      <c r="E107" s="2"/>
      <c r="F107" s="2"/>
      <c r="G107" s="2"/>
      <c r="H107" s="2"/>
      <c r="I107" s="2"/>
      <c r="J107" s="2"/>
      <c r="K107" s="2"/>
    </row>
    <row r="108" spans="1:11" s="31" customFormat="1" ht="15" customHeight="1" x14ac:dyDescent="0.2">
      <c r="A108" s="2"/>
      <c r="B108" s="34"/>
      <c r="C108" s="17"/>
      <c r="D108" s="17"/>
      <c r="E108" s="2"/>
      <c r="F108" s="2"/>
      <c r="G108" s="2"/>
      <c r="H108" s="2"/>
      <c r="I108" s="2"/>
      <c r="J108" s="2"/>
      <c r="K108" s="2"/>
    </row>
    <row r="109" spans="1:11" s="31" customFormat="1" ht="15" customHeight="1" x14ac:dyDescent="0.2">
      <c r="A109" s="2"/>
      <c r="B109" s="34"/>
      <c r="C109" s="17"/>
      <c r="D109" s="17"/>
      <c r="E109" s="2"/>
      <c r="F109" s="2"/>
      <c r="G109" s="2"/>
      <c r="H109" s="2"/>
      <c r="I109" s="2"/>
      <c r="J109" s="2"/>
      <c r="K109" s="2"/>
    </row>
    <row r="110" spans="1:11" s="31" customFormat="1" ht="15" customHeight="1" x14ac:dyDescent="0.2">
      <c r="A110" s="2"/>
      <c r="B110" s="34"/>
      <c r="C110" s="17"/>
      <c r="D110" s="17"/>
      <c r="E110" s="2"/>
      <c r="F110" s="2"/>
      <c r="G110" s="2"/>
      <c r="H110" s="2"/>
      <c r="I110" s="2"/>
      <c r="J110" s="2"/>
      <c r="K110" s="2"/>
    </row>
    <row r="111" spans="1:11" s="31" customFormat="1" ht="15" customHeight="1" x14ac:dyDescent="0.2">
      <c r="A111" s="2"/>
      <c r="B111" s="34"/>
      <c r="C111" s="17"/>
      <c r="D111" s="17"/>
      <c r="E111" s="2"/>
      <c r="F111" s="2"/>
      <c r="G111" s="2"/>
      <c r="H111" s="2"/>
      <c r="I111" s="2"/>
      <c r="J111" s="2"/>
      <c r="K111" s="2"/>
    </row>
    <row r="112" spans="1:11" s="31" customFormat="1" ht="15" customHeight="1" x14ac:dyDescent="0.2">
      <c r="A112" s="2"/>
      <c r="B112" s="34"/>
      <c r="C112" s="17"/>
      <c r="D112" s="17"/>
      <c r="E112" s="2"/>
      <c r="F112" s="2"/>
      <c r="G112" s="2"/>
      <c r="H112" s="2"/>
      <c r="I112" s="2"/>
      <c r="J112" s="2"/>
      <c r="K112" s="2"/>
    </row>
    <row r="113" spans="1:11" s="31" customFormat="1" ht="15" customHeight="1" x14ac:dyDescent="0.2">
      <c r="A113" s="2"/>
      <c r="B113" s="34"/>
      <c r="C113" s="17"/>
      <c r="D113" s="17"/>
      <c r="E113" s="2"/>
      <c r="F113" s="2"/>
      <c r="G113" s="2"/>
      <c r="H113" s="2"/>
      <c r="I113" s="2"/>
      <c r="J113" s="2"/>
      <c r="K113" s="2"/>
    </row>
    <row r="114" spans="1:11" s="31" customFormat="1" ht="15" customHeight="1" x14ac:dyDescent="0.2">
      <c r="A114" s="2"/>
      <c r="B114" s="34"/>
      <c r="C114" s="17"/>
      <c r="D114" s="17"/>
      <c r="E114" s="2"/>
      <c r="F114" s="2"/>
      <c r="G114" s="2"/>
      <c r="H114" s="2"/>
      <c r="I114" s="2"/>
      <c r="J114" s="2"/>
      <c r="K114" s="2"/>
    </row>
    <row r="115" spans="1:11" s="31" customFormat="1" ht="15" customHeight="1" x14ac:dyDescent="0.2">
      <c r="A115" s="2"/>
      <c r="B115" s="34"/>
      <c r="C115" s="17"/>
      <c r="D115" s="17"/>
      <c r="E115" s="2"/>
      <c r="F115" s="2"/>
      <c r="G115" s="2"/>
      <c r="H115" s="2"/>
      <c r="I115" s="2"/>
      <c r="J115" s="2"/>
      <c r="K115" s="2"/>
    </row>
    <row r="116" spans="1:11" s="31" customFormat="1" ht="15" customHeight="1" x14ac:dyDescent="0.2">
      <c r="A116" s="2"/>
      <c r="B116" s="34"/>
      <c r="C116" s="17"/>
      <c r="D116" s="17"/>
      <c r="E116" s="2"/>
      <c r="F116" s="2"/>
      <c r="G116" s="2"/>
      <c r="H116" s="2"/>
      <c r="I116" s="2"/>
      <c r="J116" s="2"/>
      <c r="K116" s="2"/>
    </row>
    <row r="117" spans="1:11" s="31" customFormat="1" ht="15" customHeight="1" x14ac:dyDescent="0.2">
      <c r="A117" s="2"/>
      <c r="B117" s="34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s="31" customFormat="1" ht="15" customHeight="1" x14ac:dyDescent="0.2">
      <c r="A118" s="2"/>
      <c r="B118" s="34"/>
      <c r="C118" s="17"/>
      <c r="D118" s="17"/>
      <c r="E118" s="2"/>
      <c r="F118" s="2"/>
      <c r="G118" s="2"/>
      <c r="H118" s="2"/>
      <c r="I118" s="2"/>
      <c r="J118" s="2"/>
      <c r="K118" s="2"/>
    </row>
    <row r="119" spans="1:11" ht="15" customHeight="1" x14ac:dyDescent="0.2">
      <c r="C119" s="17"/>
      <c r="D119" s="17"/>
    </row>
    <row r="120" spans="1:11" ht="15" customHeight="1" x14ac:dyDescent="0.2">
      <c r="C120" s="17"/>
      <c r="D120" s="17"/>
    </row>
    <row r="121" spans="1:11" ht="15" customHeight="1" x14ac:dyDescent="0.2">
      <c r="C121" s="17"/>
      <c r="D121" s="17"/>
    </row>
    <row r="122" spans="1:11" ht="15" customHeight="1" x14ac:dyDescent="0.2">
      <c r="C122" s="17"/>
      <c r="D122" s="17"/>
    </row>
    <row r="123" spans="1:11" ht="15" customHeight="1" x14ac:dyDescent="0.2">
      <c r="C123" s="17"/>
      <c r="D123" s="17"/>
    </row>
    <row r="124" spans="1:11" ht="15" customHeight="1" x14ac:dyDescent="0.2">
      <c r="C124" s="17"/>
      <c r="D124" s="17"/>
    </row>
  </sheetData>
  <mergeCells count="16">
    <mergeCell ref="A6:K6"/>
    <mergeCell ref="A7:K7"/>
    <mergeCell ref="A9:D9"/>
    <mergeCell ref="A2:K2"/>
    <mergeCell ref="M2:N2"/>
    <mergeCell ref="A3:K3"/>
    <mergeCell ref="A4:K4"/>
    <mergeCell ref="A5:K5"/>
    <mergeCell ref="Q18:AD18"/>
    <mergeCell ref="I10:I11"/>
    <mergeCell ref="A10:A11"/>
    <mergeCell ref="B10:B11"/>
    <mergeCell ref="C10:D10"/>
    <mergeCell ref="E10:F10"/>
    <mergeCell ref="J10:K10"/>
    <mergeCell ref="G10:H10"/>
  </mergeCells>
  <pageMargins left="0" right="0" top="0" bottom="0" header="0" footer="0"/>
  <pageSetup paperSize="189" scale="50" fitToHeight="2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x 4 S s V F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x 4 S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e E r F R k s j s w w g A A A O 0 A A A A T A B w A R m 9 y b X V s Y X M v U 2 V j d G l v b j E u b S C i G A A o o B Q A A A A A A A A A A A A A A A A A A A A A A A A A A A B N j r G K g 0 A Q h n v B d / h J d S m U n K R K S L G u u 2 E g 7 l 4 c N 2 l s w m X h B F G I v k G K g 3 s t X y y L a W 6 K m f 8 b + O A f / f f U D j 3 4 f T / 3 c R R H 4 8 / t 4 e + o 1 T h 5 H N D 5 K Y 4 Q R g / 9 8 t B D d / e P V L e d H z 9 W 1 1 1 z V N I e G 3 a a 5 H s n o j o 7 u l h u C l V a w 3 U l 6 o A o B C N k w 1 p V 8 5 + R F F h Y R u k M S f q i I G S b L G s K C g r l j u b f + W k h p C t T l M q w O C E X R n G t o F B Y B A e L s d k i g c g r J A G W 5 q t 1 H L X 9 v + b 7 F 1 B L A Q I t A B Q A A g A I A M e E r F R Z W N 6 t p w A A A P g A A A A S A A A A A A A A A A A A A A A A A A A A A A B D b 2 5 m a W c v U G F j a 2 F n Z S 5 4 b W x Q S w E C L Q A U A A I A C A D H h K x U D 8 r p q 6 Q A A A D p A A A A E w A A A A A A A A A A A A A A A A D z A A A A W 0 N v b n R l b n R f V H l w Z X N d L n h t b F B L A Q I t A B Q A A g A I A M e E r F R k s j s w w g A A A O 0 A A A A T A A A A A A A A A A A A A A A A A O Q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s K A A A A A A A A u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F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Q b G F u a W x o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J U M T k 6 M z c 6 M z M u N z I 5 O D g z O V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0 N v b H V t b k N v d W 5 0 J n F 1 b 3 Q 7 O j c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F c 3 R l L 0 Z v b n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e P K u V k G v x H g U s 0 i r 7 g G f A A A A A A A g A A A A A A A 2 Y A A M A A A A A Q A A A A f O U l X J L i O 4 w c r U / r n g m L z A A A A A A E g A A A o A A A A B A A A A A f o o y c s y Y i F x y B 4 U K A H 2 0 r U A A A A E Z S i 4 B y t O w / U 9 d e z A K b J v 4 D Y z M p c a d v j 8 R L Z F X b 9 S W N 5 9 0 k X N n N k s o n h 1 f Y S + K S 9 S p i 2 y m B n c D g z S R m K f q l G S p s w J P d b u q 3 U w f 2 o 1 3 4 B E l L F A A A A M 3 L / H / v I 6 g 2 P o u 9 a T W u k u e X g p J p < / D a t a M a s h u p > 
</file>

<file path=customXml/itemProps1.xml><?xml version="1.0" encoding="utf-8"?>
<ds:datastoreItem xmlns:ds="http://schemas.openxmlformats.org/officeDocument/2006/customXml" ds:itemID="{1838CBB2-D144-4A05-B3BF-0102B179A5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2023</vt:lpstr>
      <vt:lpstr>'01'!Area_de_impressao</vt:lpstr>
      <vt:lpstr>'02'!Area_de_impressao</vt:lpstr>
      <vt:lpstr>'03'!Area_de_impressao</vt:lpstr>
      <vt:lpstr>'04'!Area_de_impressao</vt:lpstr>
      <vt:lpstr>'05'!Area_de_impressao</vt:lpstr>
      <vt:lpstr>'06'!Area_de_impressao</vt:lpstr>
      <vt:lpstr>'07'!Area_de_impressao</vt:lpstr>
      <vt:lpstr>'08'!Area_de_impressao</vt:lpstr>
      <vt:lpstr>'09'!Area_de_impressao</vt:lpstr>
      <vt:lpstr>'10'!Area_de_impressao</vt:lpstr>
      <vt:lpstr>'11'!Area_de_impressao</vt:lpstr>
      <vt:lpstr>'12'!Area_de_impressao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pedro.cypriano</dc:creator>
  <cp:lastModifiedBy>Luan Camargo Carneiro</cp:lastModifiedBy>
  <cp:lastPrinted>2023-02-24T19:57:27Z</cp:lastPrinted>
  <dcterms:created xsi:type="dcterms:W3CDTF">2020-03-04T20:23:32Z</dcterms:created>
  <dcterms:modified xsi:type="dcterms:W3CDTF">2024-01-30T14:50:25Z</dcterms:modified>
</cp:coreProperties>
</file>