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GECOG\SUFIC\SUFIC-ARQUIVOS\DEMONSTRATIVO MENSAL DA REALIZAÇÃO DA RECEITA ORÇAM\2024\02 - fevereiro\"/>
    </mc:Choice>
  </mc:AlternateContent>
  <bookViews>
    <workbookView xWindow="0" yWindow="0" windowWidth="28800" windowHeight="12000" activeTab="1"/>
  </bookViews>
  <sheets>
    <sheet name="01" sheetId="1" r:id="rId1"/>
    <sheet name="02" sheetId="2" r:id="rId2"/>
  </sheets>
  <definedNames>
    <definedName name="_xlnm.Print_Area" localSheetId="0">'01'!$A$1:$E$111</definedName>
    <definedName name="_xlnm.Print_Area" localSheetId="1">'02'!$A$1:$E$111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0" i="1" l="1"/>
  <c r="C110" i="1"/>
  <c r="B110" i="1"/>
  <c r="D109" i="1"/>
  <c r="D108" i="1" s="1"/>
  <c r="C109" i="1"/>
  <c r="C108" i="1" s="1"/>
  <c r="B109" i="1"/>
  <c r="D107" i="1"/>
  <c r="C107" i="1"/>
  <c r="B107" i="1"/>
  <c r="D106" i="1"/>
  <c r="D105" i="1" s="1"/>
  <c r="C106" i="1"/>
  <c r="C105" i="1" s="1"/>
  <c r="B106" i="1"/>
  <c r="B105" i="1"/>
  <c r="D104" i="1"/>
  <c r="C104" i="1"/>
  <c r="C103" i="1" s="1"/>
  <c r="B104" i="1"/>
  <c r="E104" i="1" s="1"/>
  <c r="D103" i="1"/>
  <c r="D102" i="1"/>
  <c r="D101" i="1" s="1"/>
  <c r="C102" i="1"/>
  <c r="C101" i="1" s="1"/>
  <c r="B102" i="1"/>
  <c r="B101" i="1" s="1"/>
  <c r="D100" i="1"/>
  <c r="D99" i="1" s="1"/>
  <c r="D98" i="1" s="1"/>
  <c r="C100" i="1"/>
  <c r="B100" i="1"/>
  <c r="C99" i="1"/>
  <c r="D97" i="1"/>
  <c r="C97" i="1"/>
  <c r="C96" i="1" s="1"/>
  <c r="B97" i="1"/>
  <c r="D96" i="1"/>
  <c r="D95" i="1"/>
  <c r="C95" i="1"/>
  <c r="B95" i="1"/>
  <c r="D94" i="1"/>
  <c r="C94" i="1"/>
  <c r="B94" i="1"/>
  <c r="D93" i="1"/>
  <c r="C93" i="1"/>
  <c r="C91" i="1" s="1"/>
  <c r="B93" i="1"/>
  <c r="E93" i="1" s="1"/>
  <c r="D92" i="1"/>
  <c r="D91" i="1" s="1"/>
  <c r="C92" i="1"/>
  <c r="B92" i="1"/>
  <c r="E92" i="1" s="1"/>
  <c r="D90" i="1"/>
  <c r="C90" i="1"/>
  <c r="B90" i="1"/>
  <c r="D89" i="1"/>
  <c r="C89" i="1"/>
  <c r="C87" i="1" s="1"/>
  <c r="B89" i="1"/>
  <c r="D88" i="1"/>
  <c r="D87" i="1" s="1"/>
  <c r="D86" i="1" s="1"/>
  <c r="C88" i="1"/>
  <c r="B88" i="1"/>
  <c r="D85" i="1"/>
  <c r="C85" i="1"/>
  <c r="B85" i="1"/>
  <c r="D84" i="1"/>
  <c r="C84" i="1"/>
  <c r="B84" i="1"/>
  <c r="E84" i="1" s="1"/>
  <c r="D83" i="1"/>
  <c r="C83" i="1"/>
  <c r="B83" i="1"/>
  <c r="D82" i="1"/>
  <c r="D81" i="1" s="1"/>
  <c r="C82" i="1"/>
  <c r="C81" i="1" s="1"/>
  <c r="B82" i="1"/>
  <c r="B81" i="1"/>
  <c r="D80" i="1"/>
  <c r="C80" i="1"/>
  <c r="C79" i="1" s="1"/>
  <c r="B80" i="1"/>
  <c r="D79" i="1"/>
  <c r="D78" i="1"/>
  <c r="D77" i="1" s="1"/>
  <c r="C78" i="1"/>
  <c r="C77" i="1" s="1"/>
  <c r="B78" i="1"/>
  <c r="B77" i="1" s="1"/>
  <c r="D76" i="1"/>
  <c r="D75" i="1" s="1"/>
  <c r="C76" i="1"/>
  <c r="B76" i="1"/>
  <c r="E76" i="1" s="1"/>
  <c r="E75" i="1" s="1"/>
  <c r="C75" i="1"/>
  <c r="D74" i="1"/>
  <c r="C74" i="1"/>
  <c r="B74" i="1"/>
  <c r="D73" i="1"/>
  <c r="C73" i="1"/>
  <c r="B73" i="1"/>
  <c r="E73" i="1" s="1"/>
  <c r="D71" i="1"/>
  <c r="C71" i="1"/>
  <c r="B71" i="1"/>
  <c r="D70" i="1"/>
  <c r="C70" i="1"/>
  <c r="B70" i="1"/>
  <c r="D69" i="1"/>
  <c r="C69" i="1"/>
  <c r="B69" i="1"/>
  <c r="E69" i="1" s="1"/>
  <c r="D68" i="1"/>
  <c r="C68" i="1"/>
  <c r="B68" i="1"/>
  <c r="E68" i="1" s="1"/>
  <c r="D67" i="1"/>
  <c r="C67" i="1"/>
  <c r="B67" i="1"/>
  <c r="D66" i="1"/>
  <c r="C66" i="1"/>
  <c r="B66" i="1"/>
  <c r="D65" i="1"/>
  <c r="C65" i="1"/>
  <c r="B65" i="1"/>
  <c r="E65" i="1" s="1"/>
  <c r="D64" i="1"/>
  <c r="C64" i="1"/>
  <c r="B64" i="1"/>
  <c r="E64" i="1" s="1"/>
  <c r="D63" i="1"/>
  <c r="C63" i="1"/>
  <c r="B63" i="1"/>
  <c r="D62" i="1"/>
  <c r="C62" i="1"/>
  <c r="B62" i="1"/>
  <c r="D61" i="1"/>
  <c r="C61" i="1"/>
  <c r="B61" i="1"/>
  <c r="E61" i="1" s="1"/>
  <c r="D60" i="1"/>
  <c r="C60" i="1"/>
  <c r="B60" i="1"/>
  <c r="E60" i="1" s="1"/>
  <c r="D59" i="1"/>
  <c r="C59" i="1"/>
  <c r="B59" i="1"/>
  <c r="D58" i="1"/>
  <c r="C58" i="1"/>
  <c r="B58" i="1"/>
  <c r="D57" i="1"/>
  <c r="C57" i="1"/>
  <c r="B57" i="1"/>
  <c r="E57" i="1" s="1"/>
  <c r="D56" i="1"/>
  <c r="C56" i="1"/>
  <c r="B56" i="1"/>
  <c r="E56" i="1" s="1"/>
  <c r="D55" i="1"/>
  <c r="C55" i="1"/>
  <c r="B55" i="1"/>
  <c r="D54" i="1"/>
  <c r="C54" i="1"/>
  <c r="B54" i="1"/>
  <c r="D53" i="1"/>
  <c r="C53" i="1"/>
  <c r="B53" i="1"/>
  <c r="E53" i="1" s="1"/>
  <c r="D52" i="1"/>
  <c r="C52" i="1"/>
  <c r="B52" i="1"/>
  <c r="E52" i="1" s="1"/>
  <c r="D51" i="1"/>
  <c r="C51" i="1"/>
  <c r="B51" i="1"/>
  <c r="D50" i="1"/>
  <c r="C50" i="1"/>
  <c r="B50" i="1"/>
  <c r="D49" i="1"/>
  <c r="C49" i="1"/>
  <c r="B49" i="1"/>
  <c r="E49" i="1" s="1"/>
  <c r="D48" i="1"/>
  <c r="C48" i="1"/>
  <c r="B48" i="1"/>
  <c r="E48" i="1" s="1"/>
  <c r="D47" i="1"/>
  <c r="C47" i="1"/>
  <c r="B47" i="1"/>
  <c r="D46" i="1"/>
  <c r="C46" i="1"/>
  <c r="B46" i="1"/>
  <c r="D45" i="1"/>
  <c r="C45" i="1"/>
  <c r="B45" i="1"/>
  <c r="E45" i="1" s="1"/>
  <c r="D44" i="1"/>
  <c r="C44" i="1"/>
  <c r="B44" i="1"/>
  <c r="E44" i="1" s="1"/>
  <c r="D43" i="1"/>
  <c r="C43" i="1"/>
  <c r="B43" i="1"/>
  <c r="D42" i="1"/>
  <c r="D40" i="1" s="1"/>
  <c r="C42" i="1"/>
  <c r="B42" i="1"/>
  <c r="D41" i="1"/>
  <c r="C41" i="1"/>
  <c r="C40" i="1" s="1"/>
  <c r="B41" i="1"/>
  <c r="E41" i="1" s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B33" i="1" s="1"/>
  <c r="D32" i="1"/>
  <c r="D31" i="1" s="1"/>
  <c r="C32" i="1"/>
  <c r="B32" i="1"/>
  <c r="E32" i="1" s="1"/>
  <c r="E31" i="1" s="1"/>
  <c r="C31" i="1"/>
  <c r="D30" i="1"/>
  <c r="C30" i="1"/>
  <c r="B30" i="1"/>
  <c r="D29" i="1"/>
  <c r="C29" i="1"/>
  <c r="B29" i="1"/>
  <c r="E29" i="1" s="1"/>
  <c r="D28" i="1"/>
  <c r="C28" i="1"/>
  <c r="B28" i="1"/>
  <c r="D27" i="1"/>
  <c r="C27" i="1"/>
  <c r="B27" i="1"/>
  <c r="D26" i="1"/>
  <c r="C26" i="1"/>
  <c r="B26" i="1"/>
  <c r="D24" i="1"/>
  <c r="C24" i="1"/>
  <c r="B24" i="1"/>
  <c r="B22" i="1" s="1"/>
  <c r="D23" i="1"/>
  <c r="E23" i="1" s="1"/>
  <c r="C23" i="1"/>
  <c r="B23" i="1"/>
  <c r="C22" i="1"/>
  <c r="D20" i="1"/>
  <c r="C20" i="1"/>
  <c r="B20" i="1"/>
  <c r="D19" i="1"/>
  <c r="E19" i="1" s="1"/>
  <c r="C19" i="1"/>
  <c r="B19" i="1"/>
  <c r="D18" i="1"/>
  <c r="E18" i="1" s="1"/>
  <c r="C18" i="1"/>
  <c r="B18" i="1"/>
  <c r="D17" i="1"/>
  <c r="C17" i="1"/>
  <c r="B17" i="1"/>
  <c r="D16" i="1"/>
  <c r="C16" i="1"/>
  <c r="B16" i="1"/>
  <c r="D15" i="1"/>
  <c r="E15" i="1" s="1"/>
  <c r="C15" i="1"/>
  <c r="B15" i="1"/>
  <c r="C14" i="1"/>
  <c r="C13" i="1" s="1"/>
  <c r="B14" i="1"/>
  <c r="B13" i="1" s="1"/>
  <c r="C98" i="1" l="1"/>
  <c r="E17" i="1"/>
  <c r="E26" i="1"/>
  <c r="E28" i="1"/>
  <c r="C25" i="1"/>
  <c r="C33" i="1"/>
  <c r="D33" i="1"/>
  <c r="E33" i="1" s="1"/>
  <c r="E37" i="1"/>
  <c r="C72" i="1"/>
  <c r="C39" i="1" s="1"/>
  <c r="D72" i="1"/>
  <c r="D39" i="1" s="1"/>
  <c r="E80" i="1"/>
  <c r="E79" i="1" s="1"/>
  <c r="E89" i="1"/>
  <c r="E97" i="1"/>
  <c r="E110" i="1"/>
  <c r="E16" i="1"/>
  <c r="E36" i="1"/>
  <c r="E85" i="1"/>
  <c r="E88" i="1"/>
  <c r="E100" i="1"/>
  <c r="E109" i="1"/>
  <c r="E20" i="1"/>
  <c r="E24" i="1"/>
  <c r="E22" i="1"/>
  <c r="C86" i="1"/>
  <c r="E14" i="1"/>
  <c r="E13" i="1" s="1"/>
  <c r="E101" i="1"/>
  <c r="E105" i="1"/>
  <c r="D25" i="1"/>
  <c r="B96" i="1"/>
  <c r="E96" i="1" s="1"/>
  <c r="B108" i="1"/>
  <c r="E108" i="1" s="1"/>
  <c r="D14" i="1"/>
  <c r="D13" i="1" s="1"/>
  <c r="D22" i="1"/>
  <c r="D21" i="1" s="1"/>
  <c r="B40" i="1"/>
  <c r="B72" i="1"/>
  <c r="E87" i="1"/>
  <c r="B25" i="1"/>
  <c r="E27" i="1"/>
  <c r="B31" i="1"/>
  <c r="E35" i="1"/>
  <c r="E43" i="1"/>
  <c r="E47" i="1"/>
  <c r="E51" i="1"/>
  <c r="E55" i="1"/>
  <c r="E59" i="1"/>
  <c r="E63" i="1"/>
  <c r="E67" i="1"/>
  <c r="E71" i="1"/>
  <c r="B75" i="1"/>
  <c r="B79" i="1"/>
  <c r="E83" i="1"/>
  <c r="B87" i="1"/>
  <c r="B86" i="1" s="1"/>
  <c r="B91" i="1"/>
  <c r="E91" i="1" s="1"/>
  <c r="E95" i="1"/>
  <c r="B99" i="1"/>
  <c r="B103" i="1"/>
  <c r="E103" i="1" s="1"/>
  <c r="E107" i="1"/>
  <c r="E30" i="1"/>
  <c r="E34" i="1"/>
  <c r="E38" i="1"/>
  <c r="E42" i="1"/>
  <c r="E46" i="1"/>
  <c r="E50" i="1"/>
  <c r="E54" i="1"/>
  <c r="E40" i="1" s="1"/>
  <c r="E58" i="1"/>
  <c r="E62" i="1"/>
  <c r="E66" i="1"/>
  <c r="E70" i="1"/>
  <c r="E74" i="1"/>
  <c r="E72" i="1" s="1"/>
  <c r="E78" i="1"/>
  <c r="E77" i="1" s="1"/>
  <c r="E82" i="1"/>
  <c r="E81" i="1" s="1"/>
  <c r="E90" i="1"/>
  <c r="E94" i="1"/>
  <c r="E102" i="1"/>
  <c r="E106" i="1"/>
  <c r="D12" i="1" l="1"/>
  <c r="D111" i="1" s="1"/>
  <c r="E25" i="1"/>
  <c r="E21" i="1" s="1"/>
  <c r="C21" i="1"/>
  <c r="C12" i="1" s="1"/>
  <c r="C111" i="1" s="1"/>
  <c r="E39" i="1"/>
  <c r="E99" i="1"/>
  <c r="B98" i="1"/>
  <c r="E98" i="1" s="1"/>
  <c r="E86" i="1" s="1"/>
  <c r="B39" i="1"/>
  <c r="E12" i="1"/>
  <c r="B21" i="1"/>
  <c r="B12" i="1" s="1"/>
  <c r="B111" i="1" s="1"/>
  <c r="E111" i="1" s="1"/>
</calcChain>
</file>

<file path=xl/sharedStrings.xml><?xml version="1.0" encoding="utf-8"?>
<sst xmlns="http://schemas.openxmlformats.org/spreadsheetml/2006/main" count="228" uniqueCount="116">
  <si>
    <t>Anexo Único da Ordem de Serviço SUBSET nº 13, de 15 de fevereiro de 2024</t>
  </si>
  <si>
    <t>GOVERNO DO ESTADO DO ESPÍRITO SANTO</t>
  </si>
  <si>
    <t>SECRETARIA DA FAZENDA</t>
  </si>
  <si>
    <t>SUBSECRETARIA DO TESOURO ESTADUAL</t>
  </si>
  <si>
    <t>GERÊNCIA DE CONTABILIDADE GERAL DO ESTADO</t>
  </si>
  <si>
    <t xml:space="preserve">Em atendimento ao disposto no art. 162 da CF/88; art. 8º da LC nº 63/90 e art. 143 da Const. Estadual  </t>
  </si>
  <si>
    <t>Previsão Atualizada</t>
  </si>
  <si>
    <t>Receita Realizada</t>
  </si>
  <si>
    <t>RECEITA A REALIZAR</t>
  </si>
  <si>
    <t>(A)</t>
  </si>
  <si>
    <t>No Mês</t>
  </si>
  <si>
    <t>Até o Mês (B)</t>
  </si>
  <si>
    <t xml:space="preserve"> (A - B)</t>
  </si>
  <si>
    <t>1 - RECEITAS CORRENTES</t>
  </si>
  <si>
    <t xml:space="preserve">   11 - RECEITA TRIBUTÁRIA</t>
  </si>
  <si>
    <t xml:space="preserve">      111 - Impostos</t>
  </si>
  <si>
    <t xml:space="preserve">         111251 - Imposto sobre a Propriedade de Veículos Automotores</t>
  </si>
  <si>
    <t xml:space="preserve">         111252 - Imposto sobre Transmissão "Causa Mortis" e Doação de Bens e Direitos</t>
  </si>
  <si>
    <t xml:space="preserve">         111303 - Imposto sobre a Renda - Retido na Fonte</t>
  </si>
  <si>
    <t xml:space="preserve">         111450 - Impostos sobre a Produção e Circulação de Mercadorias e Serviços</t>
  </si>
  <si>
    <t xml:space="preserve">      112 - Taxas</t>
  </si>
  <si>
    <t xml:space="preserve">   12 - RECEITA DE CONTRIBUIÇÕES</t>
  </si>
  <si>
    <t xml:space="preserve">   13 - RECEITA PATRIMONIAL</t>
  </si>
  <si>
    <t xml:space="preserve">      131 - Exploração do Patrimônio Imobiliário do Estado</t>
  </si>
  <si>
    <t xml:space="preserve">         131101 - Aluguéis, Arrendamentos, Foros, Laudêmios, Tarifas de Ocupação</t>
  </si>
  <si>
    <t xml:space="preserve">         131102 - Concessão, Permissão, Autorização ou Cessão do Direito de Uso de Bens Imóveis Públicos</t>
  </si>
  <si>
    <t xml:space="preserve">      132 - Valores Mobiliários</t>
  </si>
  <si>
    <t xml:space="preserve">         132101 - Remuneração de Depósitos Bancários</t>
  </si>
  <si>
    <t xml:space="preserve">         132103 - Remuneração de Saldos de Recursos Não-Desembolsados</t>
  </si>
  <si>
    <t xml:space="preserve">         132104 - Remuneração dos Recursos do Regime Próprio de Previdência Social - RPPS</t>
  </si>
  <si>
    <t xml:space="preserve">         132105 - Juros de Títulos de Renda</t>
  </si>
  <si>
    <t xml:space="preserve">         132201 - Dividendos</t>
  </si>
  <si>
    <t xml:space="preserve">      133 - Delegação de Serviços Públicos Mediante Concessão, Permissão, Autorização ou Licença</t>
  </si>
  <si>
    <t xml:space="preserve">         133999 - Outras Delegações de Serviços Públicos</t>
  </si>
  <si>
    <t xml:space="preserve">      134 - Exploração de Recursos Naturais</t>
  </si>
  <si>
    <t xml:space="preserve">         134501 - Outorga de Direitos de Uso de Recursos Hídricos</t>
  </si>
  <si>
    <t xml:space="preserve">         134901 - Compensações Ambientais</t>
  </si>
  <si>
    <t xml:space="preserve">   14 - RECEITA AGROPECUÁRIA</t>
  </si>
  <si>
    <t xml:space="preserve">   15 - RECEITA INDUSTRIAL</t>
  </si>
  <si>
    <t xml:space="preserve">   16 - RECEITA DE SERVIÇOS</t>
  </si>
  <si>
    <t xml:space="preserve">   17 - TRANSFERÊNCIAS CORRENTES</t>
  </si>
  <si>
    <t xml:space="preserve">      171 - Transferências da União e de suas Entidades</t>
  </si>
  <si>
    <t xml:space="preserve">         17115001 - Cota-Parte do Fundo de Participação dos Estados e do Distrito Federal - FPE - Principal</t>
  </si>
  <si>
    <t xml:space="preserve">         17115301 - Cota-Parte do Imposto Sobre Produtos Industrializados – Estados Exportadores de Produtos Industrializados - Principal</t>
  </si>
  <si>
    <t xml:space="preserve">         17115401 - Cota-Parte da Contribuição de Intervenção no Domínio Econômico - Principal</t>
  </si>
  <si>
    <t xml:space="preserve">         17115501 - Cota-Parte do Imposto Sobre Operações de Crédito, Câmbio e Seguro, ou Relativas a Títulos ou Valores Mobiliários – Comercialização do Ouro - Principal</t>
  </si>
  <si>
    <t xml:space="preserve">         17125001 - Cota-parte da Compensação Financeira pela Exploração de Recursos Hídricos - Principal</t>
  </si>
  <si>
    <t xml:space="preserve">         17125101 - Cota-parte da Compensação Financeira pela Exploração de Recursos Minerais - CFEM - Principal</t>
  </si>
  <si>
    <t xml:space="preserve">         17125211 - Cota-parte da Compensação Financeira pela Produção de Petróleo – Lei nº 7.990/89 - Principal</t>
  </si>
  <si>
    <t xml:space="preserve">         17125221 - Cota-parte pelo Excedente da Produção do Petróleo – Lei nº 9.478/97, artigo 49, I e II - Principal</t>
  </si>
  <si>
    <t xml:space="preserve">         17125231 - Cota-parte pela Participação Especial – Lei nº 9.478/97, artigo 50 - Principal</t>
  </si>
  <si>
    <t xml:space="preserve">         17125241 - Cota-Parte do Fundo Especial do Petróleo – FEP - Principal</t>
  </si>
  <si>
    <t xml:space="preserve">         17135011 - Transferências de Recursos do Bloco de Manutenção das Ações e Serviços Públicos de Saúde – Atenção Primária - Principal</t>
  </si>
  <si>
    <t xml:space="preserve">         17135021 - Transferências de Recursos do Bloco de Manutenção das Ações e Serviços Públicos de Saúde – Atenção Especializada - Principal</t>
  </si>
  <si>
    <t xml:space="preserve">         17135031 - Transferências de Recursos do Bloco de Manutenção das Ações e Serviços Públicos de Saúde – Vigilância em Saúde - Principal</t>
  </si>
  <si>
    <t xml:space="preserve">         17135041 - Transferências de Recursos do Bloco de Manutenção das Ações e Serviços Públicos de Saúde – Assistência Farmacêutica - Principal</t>
  </si>
  <si>
    <t xml:space="preserve">         17135051 - Transferências de Recursos do Bloco de Manutenção das Ações e Serviços Públicos de Saúde – Gestão do SUS - Principal</t>
  </si>
  <si>
    <t xml:space="preserve">         17135091 - Transferências de Recursos do Bloco de Manutenção das Ações e Serviços Públicos de Saúde – Outros Programas - Principal</t>
  </si>
  <si>
    <t xml:space="preserve">         17145001 - Transferências do Salário-Educação - Principal</t>
  </si>
  <si>
    <t xml:space="preserve">         17145101 - Transferências Diretas do FNDE referentes ao Programa Dinheiro Direto na Escola – PDDE - Principal</t>
  </si>
  <si>
    <t xml:space="preserve">         17145201 - Transferências referentes ao Programa Nacional de Alimentação Escolar – PNAE - Principal</t>
  </si>
  <si>
    <t xml:space="preserve">         17145301 - Transferências referentes ao Programa Nacional de Apoio ao Transporte do Escolar – PNATE - Principal</t>
  </si>
  <si>
    <t xml:space="preserve">         17149901 - Outras Transferências Diretas do Fundo Nacional do Desenvolvimento da Educação - FNDE - Principal</t>
  </si>
  <si>
    <t xml:space="preserve">         17155201 - Transferências de Recursos de Complementação da União ao Fundeb – VAAR - Principal</t>
  </si>
  <si>
    <t xml:space="preserve">         17165001 - Transferências de Recursos do Fundo Nacional de Assistência Social – FNAS - Principal</t>
  </si>
  <si>
    <t xml:space="preserve">         17175101 - Transferências de Convênios da União Destinadas a Programas de Educação - Principal</t>
  </si>
  <si>
    <t xml:space="preserve">         17179901 - Outras Transferências de Convênios da União e de Suas Entidades - Principal</t>
  </si>
  <si>
    <t xml:space="preserve">         17195301 - Transferências de Recursos do Fundo Penitenciário Nacional - Fupen - Principal</t>
  </si>
  <si>
    <t xml:space="preserve">         17195701 - Transferência Especial da União - Principal</t>
  </si>
  <si>
    <t xml:space="preserve">         17195801 - Transferência Obrigatória Decorrente da Lei Complementar nº 176/2020 - Principal</t>
  </si>
  <si>
    <t xml:space="preserve">         17196001 - Transferências da Política Nacional Aldir Blanc de Fomento à Cultura - Lei nº 14.399/2022 - Principal</t>
  </si>
  <si>
    <t xml:space="preserve">         17196201 - Transferência da Compensação Financeira das Perdas com Arrecadação de ICMS - Art. 3º, §4º, LC nº 194/2022 - Principal</t>
  </si>
  <si>
    <t xml:space="preserve">         17199901 - Outras Transferências de Recursos da União e de suas Entidades - Principal</t>
  </si>
  <si>
    <t xml:space="preserve">      173 - Transferências dos Municípios e de suas Entidades</t>
  </si>
  <si>
    <t xml:space="preserve">         17329901 - Outras Transferências de Convênios dos Municípios e de Suas Entidades - Principal</t>
  </si>
  <si>
    <t xml:space="preserve">         17399901 - Outras Transferências dos Municípios - Principal</t>
  </si>
  <si>
    <t xml:space="preserve">      174 - Transferências de Instituições Privadas</t>
  </si>
  <si>
    <t xml:space="preserve">         17419901 - Outras Transferências de Instituições Privadas - Principal</t>
  </si>
  <si>
    <t xml:space="preserve">      175 - Transferências de Outras Instituições Públicas</t>
  </si>
  <si>
    <t xml:space="preserve">         17515001 - Transferências de Recursos do Fundo de Manutenção e Desenvolvimento da Educação Básica e de Valorização dos Profissionais da Educação – FUNDEB - Principal</t>
  </si>
  <si>
    <t xml:space="preserve">      179 - Demais Transferências Correntes</t>
  </si>
  <si>
    <t xml:space="preserve">         17919901 - Outras Transferências de Pessoas Físicas - Principal</t>
  </si>
  <si>
    <t xml:space="preserve">   19 - OUTRAS RECEITAS CORRENTES</t>
  </si>
  <si>
    <t xml:space="preserve">      191 - Multas Administrativas, Contratuais e Judiciais</t>
  </si>
  <si>
    <t xml:space="preserve">      192 - Indenizações, Restituições e Ressarcimentos</t>
  </si>
  <si>
    <t xml:space="preserve">      193 - Bens, Direitos e Valores Incorporados ao Patrimônio Público</t>
  </si>
  <si>
    <t xml:space="preserve">      199 - Demais Receitas Correntes</t>
  </si>
  <si>
    <t>2 - RECEITAS DE CAPITAL</t>
  </si>
  <si>
    <t xml:space="preserve">   21 - OPERAÇÕES DE CRÉDITO</t>
  </si>
  <si>
    <t xml:space="preserve">      211 - Operações de Crédito - Mercado Interno</t>
  </si>
  <si>
    <t xml:space="preserve">      212 - Operações de Crédito - Mercado Externo</t>
  </si>
  <si>
    <t xml:space="preserve">   22 - ALIENAÇÃO DE BENS</t>
  </si>
  <si>
    <t xml:space="preserve">   24 - TRANSFERÊNCIAS DE CAPITAL</t>
  </si>
  <si>
    <t xml:space="preserve">      241 - Transferências da União e de suas Entidades</t>
  </si>
  <si>
    <t xml:space="preserve">      242 - Transferências dos Estados e do Distrito Federal e de suas Entidades</t>
  </si>
  <si>
    <t xml:space="preserve">      243 - Transferências dos Municípios e de suas Entidades</t>
  </si>
  <si>
    <t xml:space="preserve">      249 - Demais Transferências de Capital</t>
  </si>
  <si>
    <t xml:space="preserve">   29 - OUTRAS RECEITAS DE CAPITAL</t>
  </si>
  <si>
    <t xml:space="preserve">      299 - Demais Receitas de Capital</t>
  </si>
  <si>
    <t>7 - RECEITAS CORRENTES INTRAORÇAMENTÁRIAS</t>
  </si>
  <si>
    <t xml:space="preserve">   72 - Contribuições</t>
  </si>
  <si>
    <t xml:space="preserve">      721 - Contribuições Sociais</t>
  </si>
  <si>
    <t xml:space="preserve">   75 - Receita Industrial</t>
  </si>
  <si>
    <t xml:space="preserve">      751 - Receita Industrial</t>
  </si>
  <si>
    <t xml:space="preserve">   76 - Receita de Serviços</t>
  </si>
  <si>
    <t xml:space="preserve">      761 - Serviços Administrativos e Comerciais Gerais</t>
  </si>
  <si>
    <t xml:space="preserve">   79 - Outras Receitas Correntes</t>
  </si>
  <si>
    <t xml:space="preserve">      791 - Multas Administrativas, Contratuais e Judiciais</t>
  </si>
  <si>
    <t xml:space="preserve">      792 - Indenizações, Restituições e Ressarcimentos</t>
  </si>
  <si>
    <t>DEDUÇÕES DA RECEITA</t>
  </si>
  <si>
    <t xml:space="preserve">   DEDUÇÕES POR TRANSFERÊNCIA AOS MUNICÍPIOS</t>
  </si>
  <si>
    <t xml:space="preserve">   DEDUÇÕES DE FUNDEB</t>
  </si>
  <si>
    <t>RECEITA TOTAL</t>
  </si>
  <si>
    <t>DEMONSTRATIVO MENSAL DA REALIZAÇÃO DA RECEITA ORÇAMENTÁRIA - FEVEREIRO/2024</t>
  </si>
  <si>
    <t>DEMONSTRATIVO MENSAL DA REALIZAÇÃO DA RECEITA ORÇAMENTÁRIA - JANEIRO/2024</t>
  </si>
  <si>
    <t>Anexo Único da Ordem de Serviço SUBSET nº 23, de 18 de março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</si>
</sst>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color rgb="FFFF0000"/>
      <name val="Verdana"/>
      <family val="2"/>
    </font>
    <font>
      <i/>
      <u/>
      <sz val="8"/>
      <name val="Verdan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4" fontId="4" fillId="2" borderId="0" xfId="0" applyNumberFormat="1" applyFont="1" applyFill="1" applyAlignment="1">
      <alignment vertical="center"/>
    </xf>
    <xf numFmtId="43" fontId="4" fillId="2" borderId="0" xfId="0" applyNumberFormat="1" applyFont="1" applyFill="1" applyAlignment="1">
      <alignment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top" wrapText="1"/>
    </xf>
    <xf numFmtId="4" fontId="3" fillId="4" borderId="7" xfId="0" applyNumberFormat="1" applyFont="1" applyFill="1" applyBorder="1" applyAlignment="1">
      <alignment horizontal="left" vertical="center" wrapText="1"/>
    </xf>
    <xf numFmtId="4" fontId="3" fillId="0" borderId="8" xfId="0" applyNumberFormat="1" applyFont="1" applyFill="1" applyBorder="1" applyAlignment="1">
      <alignment horizontal="right" vertical="center" wrapText="1"/>
    </xf>
    <xf numFmtId="43" fontId="1" fillId="2" borderId="0" xfId="0" applyNumberFormat="1" applyFont="1" applyFill="1" applyAlignment="1">
      <alignment vertical="center"/>
    </xf>
    <xf numFmtId="4" fontId="3" fillId="4" borderId="8" xfId="0" applyNumberFormat="1" applyFont="1" applyFill="1" applyBorder="1" applyAlignment="1">
      <alignment horizontal="left" vertical="center" wrapText="1"/>
    </xf>
    <xf numFmtId="4" fontId="1" fillId="4" borderId="8" xfId="0" applyNumberFormat="1" applyFont="1" applyFill="1" applyBorder="1" applyAlignment="1">
      <alignment horizontal="left" vertical="center" wrapText="1"/>
    </xf>
    <xf numFmtId="4" fontId="1" fillId="0" borderId="8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/>
    </xf>
    <xf numFmtId="4" fontId="1" fillId="4" borderId="9" xfId="0" applyNumberFormat="1" applyFont="1" applyFill="1" applyBorder="1" applyAlignment="1">
      <alignment horizontal="left" vertical="center" wrapText="1"/>
    </xf>
    <xf numFmtId="4" fontId="1" fillId="4" borderId="7" xfId="0" applyNumberFormat="1" applyFont="1" applyFill="1" applyBorder="1" applyAlignment="1">
      <alignment horizontal="left" vertical="center" wrapText="1"/>
    </xf>
    <xf numFmtId="4" fontId="1" fillId="4" borderId="10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4" fontId="3" fillId="4" borderId="5" xfId="0" applyNumberFormat="1" applyFont="1" applyFill="1" applyBorder="1" applyAlignment="1">
      <alignment horizontal="left" vertical="center" wrapText="1"/>
    </xf>
    <xf numFmtId="4" fontId="3" fillId="4" borderId="12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4" borderId="9" xfId="0" applyNumberFormat="1" applyFont="1" applyFill="1" applyBorder="1" applyAlignment="1">
      <alignment horizontal="left" vertical="center" wrapText="1"/>
    </xf>
    <xf numFmtId="4" fontId="3" fillId="4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1" fillId="2" borderId="0" xfId="0" applyNumberFormat="1" applyFont="1" applyFill="1" applyAlignment="1">
      <alignment vertical="center"/>
    </xf>
    <xf numFmtId="0" fontId="6" fillId="0" borderId="0" xfId="0" applyFont="1"/>
    <xf numFmtId="0" fontId="1" fillId="2" borderId="1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1828800</xdr:colOff>
      <xdr:row>0</xdr:row>
      <xdr:rowOff>123827</xdr:rowOff>
    </xdr:from>
    <xdr:ext cx="1178072" cy="1104900"/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365" t="20995" r="12062" b="20297"/>
        <a:stretch/>
      </xdr:blipFill>
      <xdr:spPr>
        <a:xfrm>
          <a:off x="1828800" y="123827"/>
          <a:ext cx="1178072" cy="1104900"/>
        </a:xfrm>
        <a:prstGeom prst="rect">
          <a:avLst/>
        </a:prstGeom>
      </xdr:spPr>
    </xdr:pic>
    <xdr:clientData/>
  </xdr:oneCellAnchor>
  <xdr:oneCellAnchor>
    <xdr:from>
      <xdr:col>3</xdr:col>
      <xdr:colOff>219075</xdr:colOff>
      <xdr:row>1</xdr:row>
      <xdr:rowOff>9525</xdr:rowOff>
    </xdr:from>
    <xdr:ext cx="971550" cy="1121019"/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87125" y="200025"/>
          <a:ext cx="971550" cy="112101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1828800</xdr:colOff>
      <xdr:row>0</xdr:row>
      <xdr:rowOff>123827</xdr:rowOff>
    </xdr:from>
    <xdr:ext cx="1178072" cy="1104900"/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365" t="20995" r="12062" b="20297"/>
        <a:stretch/>
      </xdr:blipFill>
      <xdr:spPr>
        <a:xfrm>
          <a:off x="1828800" y="123827"/>
          <a:ext cx="1178072" cy="1104900"/>
        </a:xfrm>
        <a:prstGeom prst="rect">
          <a:avLst/>
        </a:prstGeom>
      </xdr:spPr>
    </xdr:pic>
    <xdr:clientData/>
  </xdr:oneCellAnchor>
  <xdr:oneCellAnchor>
    <xdr:from>
      <xdr:col>3</xdr:col>
      <xdr:colOff>219075</xdr:colOff>
      <xdr:row>1</xdr:row>
      <xdr:rowOff>9525</xdr:rowOff>
    </xdr:from>
    <xdr:ext cx="971550" cy="1121019"/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87125" y="200025"/>
          <a:ext cx="971550" cy="112101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117"/>
  <sheetViews>
    <sheetView showGridLines="0" view="pageBreakPreview" zoomScaleNormal="100" zoomScaleSheetLayoutView="100" workbookViewId="0">
      <pane ySplit="11" topLeftCell="A12" activePane="bottomLeft" state="frozen"/>
      <selection activeCell="A11" sqref="A11"/>
      <selection pane="bottomLeft" activeCell="A2" sqref="A2:E2"/>
    </sheetView>
  </sheetViews>
  <sheetFormatPr defaultColWidth="9.140625" defaultRowHeight="15" customHeight="1" x14ac:dyDescent="0.2"/>
  <cols>
    <col min="1" max="1" width="120.85546875" style="1" customWidth="1"/>
    <col min="2" max="2" width="22.5703125" style="2" customWidth="1"/>
    <col min="3" max="4" width="22.5703125" style="3" customWidth="1"/>
    <col min="5" max="5" width="22.5703125" style="36" customWidth="1"/>
    <col min="6" max="6" width="12.85546875" style="3" bestFit="1" customWidth="1"/>
    <col min="7" max="16384" width="9.140625" style="3"/>
  </cols>
  <sheetData>
    <row r="1" spans="1:8" ht="15" customHeight="1" x14ac:dyDescent="0.25">
      <c r="E1" s="3"/>
    </row>
    <row r="2" spans="1:8" ht="15" customHeight="1" x14ac:dyDescent="0.25">
      <c r="A2" s="41" t="s">
        <v>0</v>
      </c>
      <c r="B2" s="41"/>
      <c r="C2" s="41"/>
      <c r="D2" s="41"/>
      <c r="E2" s="41"/>
      <c r="F2" s="4"/>
      <c r="G2" s="5"/>
      <c r="H2" s="6"/>
    </row>
    <row r="3" spans="1:8" ht="15" customHeight="1" x14ac:dyDescent="0.25">
      <c r="A3" s="42" t="s">
        <v>1</v>
      </c>
      <c r="B3" s="42"/>
      <c r="C3" s="42"/>
      <c r="D3" s="42"/>
      <c r="E3" s="42"/>
      <c r="F3" s="4"/>
      <c r="G3" s="5"/>
      <c r="H3" s="6"/>
    </row>
    <row r="4" spans="1:8" ht="15" customHeight="1" x14ac:dyDescent="0.25">
      <c r="A4" s="42" t="s">
        <v>2</v>
      </c>
      <c r="B4" s="42"/>
      <c r="C4" s="42"/>
      <c r="D4" s="42"/>
      <c r="E4" s="42"/>
      <c r="F4" s="4"/>
      <c r="G4" s="5"/>
      <c r="H4" s="6"/>
    </row>
    <row r="5" spans="1:8" ht="15" customHeight="1" x14ac:dyDescent="0.25">
      <c r="A5" s="42" t="s">
        <v>3</v>
      </c>
      <c r="B5" s="42"/>
      <c r="C5" s="42"/>
      <c r="D5" s="42"/>
      <c r="E5" s="42"/>
      <c r="F5" s="4"/>
    </row>
    <row r="6" spans="1:8" ht="15" customHeight="1" x14ac:dyDescent="0.25">
      <c r="A6" s="42" t="s">
        <v>4</v>
      </c>
      <c r="B6" s="42"/>
      <c r="C6" s="42"/>
      <c r="D6" s="42"/>
      <c r="E6" s="42"/>
      <c r="F6" s="4"/>
    </row>
    <row r="7" spans="1:8" ht="15" customHeight="1" x14ac:dyDescent="0.25">
      <c r="A7" s="42" t="s">
        <v>114</v>
      </c>
      <c r="B7" s="42"/>
      <c r="C7" s="42"/>
      <c r="D7" s="42"/>
      <c r="E7" s="42"/>
      <c r="F7" s="4"/>
    </row>
    <row r="8" spans="1:8" ht="15" customHeight="1" x14ac:dyDescent="0.25">
      <c r="A8" s="7"/>
      <c r="B8" s="8"/>
      <c r="C8" s="8"/>
      <c r="D8" s="8"/>
      <c r="E8" s="8"/>
      <c r="F8" s="4"/>
    </row>
    <row r="9" spans="1:8" ht="15" customHeight="1" x14ac:dyDescent="0.25">
      <c r="A9" s="37" t="s">
        <v>5</v>
      </c>
      <c r="B9" s="37"/>
      <c r="C9" s="37"/>
      <c r="D9" s="37"/>
      <c r="E9" s="9"/>
      <c r="F9" s="9"/>
    </row>
    <row r="10" spans="1:8" s="11" customFormat="1" ht="18" customHeight="1" x14ac:dyDescent="0.15">
      <c r="A10" s="10"/>
      <c r="B10" s="10" t="s">
        <v>6</v>
      </c>
      <c r="C10" s="38" t="s">
        <v>7</v>
      </c>
      <c r="D10" s="39"/>
      <c r="E10" s="10" t="s">
        <v>8</v>
      </c>
    </row>
    <row r="11" spans="1:8" s="11" customFormat="1" ht="18" customHeight="1" x14ac:dyDescent="0.25">
      <c r="A11" s="12"/>
      <c r="B11" s="13" t="s">
        <v>9</v>
      </c>
      <c r="C11" s="14" t="s">
        <v>10</v>
      </c>
      <c r="D11" s="14" t="s">
        <v>11</v>
      </c>
      <c r="E11" s="15" t="s">
        <v>12</v>
      </c>
    </row>
    <row r="12" spans="1:8" ht="15" customHeight="1" x14ac:dyDescent="0.25">
      <c r="A12" s="16" t="s">
        <v>13</v>
      </c>
      <c r="B12" s="17" t="e">
        <f>B13+B20+B21+B36+B37+B38+B39+B81</f>
        <v>#REF!</v>
      </c>
      <c r="C12" s="17" t="e">
        <f>C13+C20+C21+C36+C37+C38+C39+C81</f>
        <v>#REF!</v>
      </c>
      <c r="D12" s="17" t="e">
        <f>D13+D20+D21+D36+D37+D38+D39+D81</f>
        <v>#REF!</v>
      </c>
      <c r="E12" s="17" t="e">
        <f>E13+E20+E21+E36+E37+E38+E39+E81</f>
        <v>#REF!</v>
      </c>
      <c r="F12" s="18"/>
    </row>
    <row r="13" spans="1:8" ht="15" customHeight="1" x14ac:dyDescent="0.25">
      <c r="A13" s="19" t="s">
        <v>14</v>
      </c>
      <c r="B13" s="17" t="e">
        <f>B14+B19</f>
        <v>#REF!</v>
      </c>
      <c r="C13" s="17" t="e">
        <f t="shared" ref="C13:E13" si="0">C14+C19</f>
        <v>#REF!</v>
      </c>
      <c r="D13" s="17" t="e">
        <f>D14+D19</f>
        <v>#REF!</v>
      </c>
      <c r="E13" s="17" t="e">
        <f t="shared" si="0"/>
        <v>#REF!</v>
      </c>
      <c r="F13" s="18"/>
    </row>
    <row r="14" spans="1:8" ht="15" customHeight="1" x14ac:dyDescent="0.25">
      <c r="A14" s="20" t="s">
        <v>15</v>
      </c>
      <c r="B14" s="21" t="e">
        <f>SUM(B15:B18)</f>
        <v>#REF!</v>
      </c>
      <c r="C14" s="21" t="e">
        <f t="shared" ref="C14:E14" si="1">SUM(C15:C18)</f>
        <v>#REF!</v>
      </c>
      <c r="D14" s="21" t="e">
        <f>SUM(D15:D18)</f>
        <v>#REF!</v>
      </c>
      <c r="E14" s="21" t="e">
        <f t="shared" si="1"/>
        <v>#REF!</v>
      </c>
      <c r="F14" s="18"/>
    </row>
    <row r="15" spans="1:8" ht="15" customHeight="1" x14ac:dyDescent="0.25">
      <c r="A15" s="20" t="s">
        <v>16</v>
      </c>
      <c r="B15" s="21" t="e">
        <f>VLOOKUP($A15,#REF!,2,0)</f>
        <v>#REF!</v>
      </c>
      <c r="C15" s="21" t="e">
        <f>VLOOKUP($A15,#REF!,3,0)</f>
        <v>#REF!</v>
      </c>
      <c r="D15" s="21" t="e">
        <f>VLOOKUP($A15,#REF!,4,0)</f>
        <v>#REF!</v>
      </c>
      <c r="E15" s="21" t="e">
        <f>B15-D15</f>
        <v>#REF!</v>
      </c>
      <c r="F15" s="18"/>
    </row>
    <row r="16" spans="1:8" ht="15" customHeight="1" x14ac:dyDescent="0.25">
      <c r="A16" s="20" t="s">
        <v>17</v>
      </c>
      <c r="B16" s="21" t="e">
        <f>VLOOKUP($A16,#REF!,2,0)</f>
        <v>#REF!</v>
      </c>
      <c r="C16" s="21" t="e">
        <f>VLOOKUP($A16,#REF!,3,0)</f>
        <v>#REF!</v>
      </c>
      <c r="D16" s="21" t="e">
        <f>VLOOKUP($A16,#REF!,4,0)</f>
        <v>#REF!</v>
      </c>
      <c r="E16" s="21" t="e">
        <f t="shared" ref="E16:E20" si="2">B16-D16</f>
        <v>#REF!</v>
      </c>
      <c r="F16" s="18"/>
    </row>
    <row r="17" spans="1:22" ht="15" customHeight="1" x14ac:dyDescent="0.25">
      <c r="A17" s="20" t="s">
        <v>18</v>
      </c>
      <c r="B17" s="21" t="e">
        <f>VLOOKUP($A17,#REF!,2,0)</f>
        <v>#REF!</v>
      </c>
      <c r="C17" s="21" t="e">
        <f>VLOOKUP($A17,#REF!,3,0)</f>
        <v>#REF!</v>
      </c>
      <c r="D17" s="21" t="e">
        <f>VLOOKUP($A17,#REF!,4,0)</f>
        <v>#REF!</v>
      </c>
      <c r="E17" s="21" t="e">
        <f t="shared" si="2"/>
        <v>#REF!</v>
      </c>
      <c r="F17" s="18"/>
    </row>
    <row r="18" spans="1:22" ht="15" customHeight="1" x14ac:dyDescent="0.25">
      <c r="A18" s="20" t="s">
        <v>19</v>
      </c>
      <c r="B18" s="21" t="e">
        <f>VLOOKUP($A18,#REF!,2,0)</f>
        <v>#REF!</v>
      </c>
      <c r="C18" s="21" t="e">
        <f>VLOOKUP($A18,#REF!,3,0)</f>
        <v>#REF!</v>
      </c>
      <c r="D18" s="21" t="e">
        <f>VLOOKUP($A18,#REF!,4,0)</f>
        <v>#REF!</v>
      </c>
      <c r="E18" s="21" t="e">
        <f t="shared" si="2"/>
        <v>#REF!</v>
      </c>
      <c r="F18" s="18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</row>
    <row r="19" spans="1:22" ht="15" customHeight="1" x14ac:dyDescent="0.25">
      <c r="A19" s="20" t="s">
        <v>20</v>
      </c>
      <c r="B19" s="21" t="e">
        <f>VLOOKUP($A19,#REF!,2,0)</f>
        <v>#REF!</v>
      </c>
      <c r="C19" s="21" t="e">
        <f>VLOOKUP($A19,#REF!,3,0)</f>
        <v>#REF!</v>
      </c>
      <c r="D19" s="21" t="e">
        <f>VLOOKUP($A19,#REF!,4,0)</f>
        <v>#REF!</v>
      </c>
      <c r="E19" s="21" t="e">
        <f t="shared" si="2"/>
        <v>#REF!</v>
      </c>
      <c r="F19" s="18"/>
    </row>
    <row r="20" spans="1:22" ht="15" customHeight="1" x14ac:dyDescent="0.25">
      <c r="A20" s="19" t="s">
        <v>21</v>
      </c>
      <c r="B20" s="17" t="e">
        <f>VLOOKUP($A20,#REF!,2,0)</f>
        <v>#REF!</v>
      </c>
      <c r="C20" s="17" t="e">
        <f>VLOOKUP($A20,#REF!,3,0)</f>
        <v>#REF!</v>
      </c>
      <c r="D20" s="17" t="e">
        <f>VLOOKUP($A20,#REF!,4,0)</f>
        <v>#REF!</v>
      </c>
      <c r="E20" s="17" t="e">
        <f t="shared" si="2"/>
        <v>#REF!</v>
      </c>
      <c r="F20" s="18"/>
    </row>
    <row r="21" spans="1:22" ht="15" customHeight="1" x14ac:dyDescent="0.25">
      <c r="A21" s="19" t="s">
        <v>22</v>
      </c>
      <c r="B21" s="17" t="e">
        <f>B22+B25+B31+B33</f>
        <v>#REF!</v>
      </c>
      <c r="C21" s="17" t="e">
        <f>C22+C25+C31+C33</f>
        <v>#REF!</v>
      </c>
      <c r="D21" s="17" t="e">
        <f>D22+D25+D31+D33</f>
        <v>#REF!</v>
      </c>
      <c r="E21" s="17" t="e">
        <f>E22+E25+E31+E33</f>
        <v>#REF!</v>
      </c>
      <c r="F21" s="18"/>
    </row>
    <row r="22" spans="1:22" ht="15" customHeight="1" x14ac:dyDescent="0.25">
      <c r="A22" s="23" t="s">
        <v>23</v>
      </c>
      <c r="B22" s="21" t="e">
        <f>B23+B24</f>
        <v>#REF!</v>
      </c>
      <c r="C22" s="21" t="e">
        <f t="shared" ref="C22:E22" si="3">C23+C24</f>
        <v>#REF!</v>
      </c>
      <c r="D22" s="21" t="e">
        <f t="shared" si="3"/>
        <v>#REF!</v>
      </c>
      <c r="E22" s="21" t="e">
        <f t="shared" si="3"/>
        <v>#REF!</v>
      </c>
      <c r="F22" s="18"/>
    </row>
    <row r="23" spans="1:22" ht="15" customHeight="1" x14ac:dyDescent="0.25">
      <c r="A23" s="24" t="s">
        <v>24</v>
      </c>
      <c r="B23" s="21" t="e">
        <f>VLOOKUP($A23,#REF!,2,0)</f>
        <v>#REF!</v>
      </c>
      <c r="C23" s="21" t="e">
        <f>VLOOKUP($A23,#REF!,3,0)</f>
        <v>#REF!</v>
      </c>
      <c r="D23" s="21" t="e">
        <f>VLOOKUP($A23,#REF!,4,0)</f>
        <v>#REF!</v>
      </c>
      <c r="E23" s="21" t="e">
        <f t="shared" ref="E23:E24" si="4">B23-D23</f>
        <v>#REF!</v>
      </c>
      <c r="F23" s="18"/>
    </row>
    <row r="24" spans="1:22" ht="15" customHeight="1" x14ac:dyDescent="0.25">
      <c r="A24" s="20" t="s">
        <v>25</v>
      </c>
      <c r="B24" s="21" t="e">
        <f>VLOOKUP($A24,#REF!,2,0)</f>
        <v>#REF!</v>
      </c>
      <c r="C24" s="21" t="e">
        <f>VLOOKUP($A24,#REF!,3,0)</f>
        <v>#REF!</v>
      </c>
      <c r="D24" s="21" t="e">
        <f>VLOOKUP($A24,#REF!,4,0)</f>
        <v>#REF!</v>
      </c>
      <c r="E24" s="21" t="e">
        <f t="shared" si="4"/>
        <v>#REF!</v>
      </c>
      <c r="F24" s="18"/>
    </row>
    <row r="25" spans="1:22" ht="15" customHeight="1" x14ac:dyDescent="0.25">
      <c r="A25" s="20" t="s">
        <v>26</v>
      </c>
      <c r="B25" s="21" t="e">
        <f>SUM(B26:B30)</f>
        <v>#REF!</v>
      </c>
      <c r="C25" s="21" t="e">
        <f>SUM(C26:C30)</f>
        <v>#REF!</v>
      </c>
      <c r="D25" s="21" t="e">
        <f>SUM(D26:D30)</f>
        <v>#REF!</v>
      </c>
      <c r="E25" s="21" t="e">
        <f>SUM(E26:E30)</f>
        <v>#REF!</v>
      </c>
      <c r="F25" s="18"/>
    </row>
    <row r="26" spans="1:22" ht="15" customHeight="1" x14ac:dyDescent="0.25">
      <c r="A26" s="20" t="s">
        <v>27</v>
      </c>
      <c r="B26" s="21" t="e">
        <f>VLOOKUP($A26,#REF!,2,0)</f>
        <v>#REF!</v>
      </c>
      <c r="C26" s="21" t="e">
        <f>VLOOKUP($A26,#REF!,3,0)</f>
        <v>#REF!</v>
      </c>
      <c r="D26" s="21" t="e">
        <f>VLOOKUP($A26,#REF!,4,0)</f>
        <v>#REF!</v>
      </c>
      <c r="E26" s="21" t="e">
        <f t="shared" ref="E26:E30" si="5">B26-D26</f>
        <v>#REF!</v>
      </c>
      <c r="F26" s="18"/>
    </row>
    <row r="27" spans="1:22" ht="15" customHeight="1" x14ac:dyDescent="0.25">
      <c r="A27" s="20" t="s">
        <v>28</v>
      </c>
      <c r="B27" s="21" t="e">
        <f>VLOOKUP($A27,#REF!,2,0)</f>
        <v>#REF!</v>
      </c>
      <c r="C27" s="21" t="e">
        <f>VLOOKUP($A27,#REF!,3,0)</f>
        <v>#REF!</v>
      </c>
      <c r="D27" s="21" t="e">
        <f>VLOOKUP($A27,#REF!,4,0)</f>
        <v>#REF!</v>
      </c>
      <c r="E27" s="21" t="e">
        <f t="shared" si="5"/>
        <v>#REF!</v>
      </c>
      <c r="F27" s="18"/>
    </row>
    <row r="28" spans="1:22" ht="15" customHeight="1" x14ac:dyDescent="0.25">
      <c r="A28" s="20" t="s">
        <v>29</v>
      </c>
      <c r="B28" s="21" t="e">
        <f>VLOOKUP($A28,#REF!,2,0)</f>
        <v>#REF!</v>
      </c>
      <c r="C28" s="21" t="e">
        <f>VLOOKUP($A28,#REF!,3,0)</f>
        <v>#REF!</v>
      </c>
      <c r="D28" s="21" t="e">
        <f>VLOOKUP($A28,#REF!,4,0)</f>
        <v>#REF!</v>
      </c>
      <c r="E28" s="21" t="e">
        <f t="shared" si="5"/>
        <v>#REF!</v>
      </c>
      <c r="F28" s="18"/>
    </row>
    <row r="29" spans="1:22" ht="15" customHeight="1" x14ac:dyDescent="0.25">
      <c r="A29" s="20" t="s">
        <v>30</v>
      </c>
      <c r="B29" s="21" t="e">
        <f>VLOOKUP($A29,#REF!,2,0)</f>
        <v>#REF!</v>
      </c>
      <c r="C29" s="21" t="e">
        <f>VLOOKUP($A29,#REF!,3,0)</f>
        <v>#REF!</v>
      </c>
      <c r="D29" s="21" t="e">
        <f>VLOOKUP($A29,#REF!,4,0)</f>
        <v>#REF!</v>
      </c>
      <c r="E29" s="21" t="e">
        <f t="shared" si="5"/>
        <v>#REF!</v>
      </c>
      <c r="F29" s="18"/>
    </row>
    <row r="30" spans="1:22" ht="15" customHeight="1" x14ac:dyDescent="0.25">
      <c r="A30" s="20" t="s">
        <v>31</v>
      </c>
      <c r="B30" s="21" t="e">
        <f>VLOOKUP($A30,#REF!,2,0)</f>
        <v>#REF!</v>
      </c>
      <c r="C30" s="21" t="e">
        <f>VLOOKUP($A30,#REF!,3,0)</f>
        <v>#REF!</v>
      </c>
      <c r="D30" s="21" t="e">
        <f>VLOOKUP($A30,#REF!,4,0)</f>
        <v>#REF!</v>
      </c>
      <c r="E30" s="21" t="e">
        <f t="shared" si="5"/>
        <v>#REF!</v>
      </c>
      <c r="F30" s="18"/>
    </row>
    <row r="31" spans="1:22" ht="15" customHeight="1" x14ac:dyDescent="0.25">
      <c r="A31" s="20" t="s">
        <v>32</v>
      </c>
      <c r="B31" s="21" t="e">
        <f>B32</f>
        <v>#REF!</v>
      </c>
      <c r="C31" s="21" t="e">
        <f t="shared" ref="C31:E31" si="6">C32</f>
        <v>#REF!</v>
      </c>
      <c r="D31" s="21" t="e">
        <f t="shared" si="6"/>
        <v>#REF!</v>
      </c>
      <c r="E31" s="21" t="e">
        <f t="shared" si="6"/>
        <v>#REF!</v>
      </c>
      <c r="F31" s="18"/>
    </row>
    <row r="32" spans="1:22" ht="15" customHeight="1" x14ac:dyDescent="0.25">
      <c r="A32" s="20" t="s">
        <v>33</v>
      </c>
      <c r="B32" s="21" t="e">
        <f>VLOOKUP($A32,#REF!,2,0)</f>
        <v>#REF!</v>
      </c>
      <c r="C32" s="21" t="e">
        <f>VLOOKUP($A32,#REF!,3,0)</f>
        <v>#REF!</v>
      </c>
      <c r="D32" s="21" t="e">
        <f>VLOOKUP($A32,#REF!,4,0)</f>
        <v>#REF!</v>
      </c>
      <c r="E32" s="21" t="e">
        <f t="shared" ref="E32:E38" si="7">B32-D32</f>
        <v>#REF!</v>
      </c>
      <c r="F32" s="18"/>
    </row>
    <row r="33" spans="1:6" ht="15" customHeight="1" x14ac:dyDescent="0.25">
      <c r="A33" s="20" t="s">
        <v>34</v>
      </c>
      <c r="B33" s="21" t="e">
        <f>B35+B34</f>
        <v>#REF!</v>
      </c>
      <c r="C33" s="21" t="e">
        <f t="shared" ref="C33:D33" si="8">C35+C34</f>
        <v>#REF!</v>
      </c>
      <c r="D33" s="21" t="e">
        <f t="shared" si="8"/>
        <v>#REF!</v>
      </c>
      <c r="E33" s="21" t="e">
        <f t="shared" si="7"/>
        <v>#REF!</v>
      </c>
      <c r="F33" s="18"/>
    </row>
    <row r="34" spans="1:6" ht="15" customHeight="1" x14ac:dyDescent="0.25">
      <c r="A34" s="20" t="s">
        <v>35</v>
      </c>
      <c r="B34" s="21" t="e">
        <f>VLOOKUP($A34,#REF!,2,0)</f>
        <v>#REF!</v>
      </c>
      <c r="C34" s="21" t="e">
        <f>VLOOKUP($A34,#REF!,3,0)</f>
        <v>#REF!</v>
      </c>
      <c r="D34" s="21" t="e">
        <f>VLOOKUP($A34,#REF!,4,0)</f>
        <v>#REF!</v>
      </c>
      <c r="E34" s="21" t="e">
        <f t="shared" si="7"/>
        <v>#REF!</v>
      </c>
      <c r="F34" s="18"/>
    </row>
    <row r="35" spans="1:6" ht="15" customHeight="1" x14ac:dyDescent="0.25">
      <c r="A35" s="20" t="s">
        <v>36</v>
      </c>
      <c r="B35" s="21" t="e">
        <f>VLOOKUP($A35,#REF!,2,0)</f>
        <v>#REF!</v>
      </c>
      <c r="C35" s="21" t="e">
        <f>VLOOKUP($A35,#REF!,3,0)</f>
        <v>#REF!</v>
      </c>
      <c r="D35" s="21" t="e">
        <f>VLOOKUP($A35,#REF!,4,0)</f>
        <v>#REF!</v>
      </c>
      <c r="E35" s="21" t="e">
        <f t="shared" si="7"/>
        <v>#REF!</v>
      </c>
      <c r="F35" s="18"/>
    </row>
    <row r="36" spans="1:6" ht="15" customHeight="1" x14ac:dyDescent="0.25">
      <c r="A36" s="19" t="s">
        <v>37</v>
      </c>
      <c r="B36" s="17" t="e">
        <f>VLOOKUP($A36,#REF!,2,0)</f>
        <v>#REF!</v>
      </c>
      <c r="C36" s="17" t="e">
        <f>VLOOKUP($A36,#REF!,3,0)</f>
        <v>#REF!</v>
      </c>
      <c r="D36" s="17" t="e">
        <f>VLOOKUP($A36,#REF!,4,0)</f>
        <v>#REF!</v>
      </c>
      <c r="E36" s="17" t="e">
        <f t="shared" si="7"/>
        <v>#REF!</v>
      </c>
      <c r="F36" s="18"/>
    </row>
    <row r="37" spans="1:6" ht="15" customHeight="1" x14ac:dyDescent="0.25">
      <c r="A37" s="19" t="s">
        <v>38</v>
      </c>
      <c r="B37" s="17" t="e">
        <f>VLOOKUP($A37,#REF!,2,0)</f>
        <v>#REF!</v>
      </c>
      <c r="C37" s="17" t="e">
        <f>VLOOKUP($A37,#REF!,3,0)</f>
        <v>#REF!</v>
      </c>
      <c r="D37" s="17" t="e">
        <f>VLOOKUP($A37,#REF!,4,0)</f>
        <v>#REF!</v>
      </c>
      <c r="E37" s="17" t="e">
        <f t="shared" si="7"/>
        <v>#REF!</v>
      </c>
      <c r="F37" s="18"/>
    </row>
    <row r="38" spans="1:6" ht="15" customHeight="1" x14ac:dyDescent="0.25">
      <c r="A38" s="19" t="s">
        <v>39</v>
      </c>
      <c r="B38" s="17" t="e">
        <f>VLOOKUP($A38,#REF!,2,0)</f>
        <v>#REF!</v>
      </c>
      <c r="C38" s="17" t="e">
        <f>VLOOKUP($A38,#REF!,3,0)</f>
        <v>#REF!</v>
      </c>
      <c r="D38" s="17" t="e">
        <f>VLOOKUP($A38,#REF!,4,0)</f>
        <v>#REF!</v>
      </c>
      <c r="E38" s="17" t="e">
        <f t="shared" si="7"/>
        <v>#REF!</v>
      </c>
      <c r="F38" s="18"/>
    </row>
    <row r="39" spans="1:6" ht="15" customHeight="1" x14ac:dyDescent="0.25">
      <c r="A39" s="19" t="s">
        <v>40</v>
      </c>
      <c r="B39" s="17" t="e">
        <f>B40+B72+B75+B77+B79</f>
        <v>#REF!</v>
      </c>
      <c r="C39" s="17" t="e">
        <f>C40+C72+C75+C77+C79</f>
        <v>#REF!</v>
      </c>
      <c r="D39" s="17" t="e">
        <f>D40+D72+D75+D77+D79</f>
        <v>#REF!</v>
      </c>
      <c r="E39" s="17" t="e">
        <f>E40+E72+E75+E77+E79</f>
        <v>#REF!</v>
      </c>
      <c r="F39" s="18"/>
    </row>
    <row r="40" spans="1:6" ht="15" customHeight="1" x14ac:dyDescent="0.25">
      <c r="A40" s="20" t="s">
        <v>41</v>
      </c>
      <c r="B40" s="21" t="e">
        <f>SUM(B41:B71)</f>
        <v>#REF!</v>
      </c>
      <c r="C40" s="21" t="e">
        <f>SUM(C41:C71)</f>
        <v>#REF!</v>
      </c>
      <c r="D40" s="21" t="e">
        <f>SUM(D41:D71)</f>
        <v>#REF!</v>
      </c>
      <c r="E40" s="21" t="e">
        <f>SUM(E41:E71)</f>
        <v>#REF!</v>
      </c>
      <c r="F40" s="18"/>
    </row>
    <row r="41" spans="1:6" ht="15" customHeight="1" x14ac:dyDescent="0.25">
      <c r="A41" s="20" t="s">
        <v>42</v>
      </c>
      <c r="B41" s="21" t="e">
        <f>VLOOKUP($A41,#REF!,2,0)</f>
        <v>#REF!</v>
      </c>
      <c r="C41" s="21" t="e">
        <f>VLOOKUP($A41,#REF!,3,0)</f>
        <v>#REF!</v>
      </c>
      <c r="D41" s="21" t="e">
        <f>VLOOKUP($A41,#REF!,4,0)</f>
        <v>#REF!</v>
      </c>
      <c r="E41" s="21" t="e">
        <f t="shared" ref="E41:E71" si="9">B41-D41</f>
        <v>#REF!</v>
      </c>
      <c r="F41" s="18"/>
    </row>
    <row r="42" spans="1:6" ht="15" customHeight="1" x14ac:dyDescent="0.25">
      <c r="A42" s="20" t="s">
        <v>43</v>
      </c>
      <c r="B42" s="21" t="e">
        <f>VLOOKUP($A42,#REF!,2,0)</f>
        <v>#REF!</v>
      </c>
      <c r="C42" s="21" t="e">
        <f>VLOOKUP($A42,#REF!,3,0)</f>
        <v>#REF!</v>
      </c>
      <c r="D42" s="21" t="e">
        <f>VLOOKUP($A42,#REF!,4,0)</f>
        <v>#REF!</v>
      </c>
      <c r="E42" s="21" t="e">
        <f t="shared" si="9"/>
        <v>#REF!</v>
      </c>
      <c r="F42" s="18"/>
    </row>
    <row r="43" spans="1:6" ht="15" customHeight="1" x14ac:dyDescent="0.25">
      <c r="A43" s="20" t="s">
        <v>44</v>
      </c>
      <c r="B43" s="21" t="e">
        <f>VLOOKUP($A43,#REF!,2,0)</f>
        <v>#REF!</v>
      </c>
      <c r="C43" s="21" t="e">
        <f>VLOOKUP($A43,#REF!,3,0)</f>
        <v>#REF!</v>
      </c>
      <c r="D43" s="21" t="e">
        <f>VLOOKUP($A43,#REF!,4,0)</f>
        <v>#REF!</v>
      </c>
      <c r="E43" s="21" t="e">
        <f t="shared" si="9"/>
        <v>#REF!</v>
      </c>
      <c r="F43" s="18"/>
    </row>
    <row r="44" spans="1:6" ht="27" customHeight="1" x14ac:dyDescent="0.25">
      <c r="A44" s="20" t="s">
        <v>45</v>
      </c>
      <c r="B44" s="21" t="e">
        <f>VLOOKUP($A44,#REF!,2,0)</f>
        <v>#REF!</v>
      </c>
      <c r="C44" s="21" t="e">
        <f>VLOOKUP($A44,#REF!,3,0)</f>
        <v>#REF!</v>
      </c>
      <c r="D44" s="21" t="e">
        <f>VLOOKUP($A44,#REF!,4,0)</f>
        <v>#REF!</v>
      </c>
      <c r="E44" s="21" t="e">
        <f t="shared" si="9"/>
        <v>#REF!</v>
      </c>
      <c r="F44" s="18"/>
    </row>
    <row r="45" spans="1:6" ht="15" customHeight="1" x14ac:dyDescent="0.25">
      <c r="A45" s="20" t="s">
        <v>46</v>
      </c>
      <c r="B45" s="21" t="e">
        <f>VLOOKUP($A45,#REF!,2,0)</f>
        <v>#REF!</v>
      </c>
      <c r="C45" s="21" t="e">
        <f>VLOOKUP($A45,#REF!,3,0)</f>
        <v>#REF!</v>
      </c>
      <c r="D45" s="21" t="e">
        <f>VLOOKUP($A45,#REF!,4,0)</f>
        <v>#REF!</v>
      </c>
      <c r="E45" s="21" t="e">
        <f t="shared" si="9"/>
        <v>#REF!</v>
      </c>
      <c r="F45" s="18"/>
    </row>
    <row r="46" spans="1:6" ht="15" customHeight="1" x14ac:dyDescent="0.25">
      <c r="A46" s="20" t="s">
        <v>47</v>
      </c>
      <c r="B46" s="21" t="e">
        <f>VLOOKUP($A46,#REF!,2,0)</f>
        <v>#REF!</v>
      </c>
      <c r="C46" s="21" t="e">
        <f>VLOOKUP($A46,#REF!,3,0)</f>
        <v>#REF!</v>
      </c>
      <c r="D46" s="21" t="e">
        <f>VLOOKUP($A46,#REF!,4,0)</f>
        <v>#REF!</v>
      </c>
      <c r="E46" s="21" t="e">
        <f t="shared" si="9"/>
        <v>#REF!</v>
      </c>
      <c r="F46" s="18"/>
    </row>
    <row r="47" spans="1:6" ht="15" customHeight="1" x14ac:dyDescent="0.25">
      <c r="A47" s="20" t="s">
        <v>48</v>
      </c>
      <c r="B47" s="21" t="e">
        <f>VLOOKUP($A47,#REF!,2,0)</f>
        <v>#REF!</v>
      </c>
      <c r="C47" s="21" t="e">
        <f>VLOOKUP($A47,#REF!,3,0)</f>
        <v>#REF!</v>
      </c>
      <c r="D47" s="21" t="e">
        <f>VLOOKUP($A47,#REF!,4,0)</f>
        <v>#REF!</v>
      </c>
      <c r="E47" s="21" t="e">
        <f t="shared" si="9"/>
        <v>#REF!</v>
      </c>
      <c r="F47" s="18"/>
    </row>
    <row r="48" spans="1:6" ht="15" customHeight="1" x14ac:dyDescent="0.25">
      <c r="A48" s="20" t="s">
        <v>49</v>
      </c>
      <c r="B48" s="21" t="e">
        <f>VLOOKUP($A48,#REF!,2,0)</f>
        <v>#REF!</v>
      </c>
      <c r="C48" s="21" t="e">
        <f>VLOOKUP($A48,#REF!,3,0)</f>
        <v>#REF!</v>
      </c>
      <c r="D48" s="21" t="e">
        <f>VLOOKUP($A48,#REF!,4,0)</f>
        <v>#REF!</v>
      </c>
      <c r="E48" s="21" t="e">
        <f t="shared" si="9"/>
        <v>#REF!</v>
      </c>
      <c r="F48" s="18"/>
    </row>
    <row r="49" spans="1:6" ht="15" customHeight="1" x14ac:dyDescent="0.25">
      <c r="A49" s="20" t="s">
        <v>50</v>
      </c>
      <c r="B49" s="21" t="e">
        <f>VLOOKUP($A49,#REF!,2,0)</f>
        <v>#REF!</v>
      </c>
      <c r="C49" s="21" t="e">
        <f>VLOOKUP($A49,#REF!,3,0)</f>
        <v>#REF!</v>
      </c>
      <c r="D49" s="21" t="e">
        <f>VLOOKUP($A49,#REF!,4,0)</f>
        <v>#REF!</v>
      </c>
      <c r="E49" s="21" t="e">
        <f t="shared" si="9"/>
        <v>#REF!</v>
      </c>
      <c r="F49" s="18"/>
    </row>
    <row r="50" spans="1:6" ht="15" customHeight="1" x14ac:dyDescent="0.25">
      <c r="A50" s="20" t="s">
        <v>51</v>
      </c>
      <c r="B50" s="21" t="e">
        <f>VLOOKUP($A50,#REF!,2,0)</f>
        <v>#REF!</v>
      </c>
      <c r="C50" s="21" t="e">
        <f>VLOOKUP($A50,#REF!,3,0)</f>
        <v>#REF!</v>
      </c>
      <c r="D50" s="21" t="e">
        <f>VLOOKUP($A50,#REF!,4,0)</f>
        <v>#REF!</v>
      </c>
      <c r="E50" s="21" t="e">
        <f t="shared" si="9"/>
        <v>#REF!</v>
      </c>
      <c r="F50" s="18"/>
    </row>
    <row r="51" spans="1:6" ht="15" customHeight="1" x14ac:dyDescent="0.25">
      <c r="A51" s="20" t="s">
        <v>52</v>
      </c>
      <c r="B51" s="21" t="e">
        <f>VLOOKUP($A51,#REF!,2,0)</f>
        <v>#REF!</v>
      </c>
      <c r="C51" s="21" t="e">
        <f>VLOOKUP($A51,#REF!,3,0)</f>
        <v>#REF!</v>
      </c>
      <c r="D51" s="21" t="e">
        <f>VLOOKUP($A51,#REF!,4,0)</f>
        <v>#REF!</v>
      </c>
      <c r="E51" s="21" t="e">
        <f t="shared" si="9"/>
        <v>#REF!</v>
      </c>
      <c r="F51" s="18"/>
    </row>
    <row r="52" spans="1:6" ht="20.25" customHeight="1" x14ac:dyDescent="0.25">
      <c r="A52" s="20" t="s">
        <v>53</v>
      </c>
      <c r="B52" s="21" t="e">
        <f>VLOOKUP($A52,#REF!,2,0)</f>
        <v>#REF!</v>
      </c>
      <c r="C52" s="21" t="e">
        <f>VLOOKUP($A52,#REF!,3,0)</f>
        <v>#REF!</v>
      </c>
      <c r="D52" s="21" t="e">
        <f>VLOOKUP($A52,#REF!,4,0)</f>
        <v>#REF!</v>
      </c>
      <c r="E52" s="21" t="e">
        <f t="shared" si="9"/>
        <v>#REF!</v>
      </c>
      <c r="F52" s="18"/>
    </row>
    <row r="53" spans="1:6" ht="15" customHeight="1" x14ac:dyDescent="0.25">
      <c r="A53" s="20" t="s">
        <v>54</v>
      </c>
      <c r="B53" s="21" t="e">
        <f>VLOOKUP($A53,#REF!,2,0)</f>
        <v>#REF!</v>
      </c>
      <c r="C53" s="21" t="e">
        <f>VLOOKUP($A53,#REF!,3,0)</f>
        <v>#REF!</v>
      </c>
      <c r="D53" s="21" t="e">
        <f>VLOOKUP($A53,#REF!,4,0)</f>
        <v>#REF!</v>
      </c>
      <c r="E53" s="21" t="e">
        <f t="shared" si="9"/>
        <v>#REF!</v>
      </c>
      <c r="F53" s="18"/>
    </row>
    <row r="54" spans="1:6" ht="27" customHeight="1" x14ac:dyDescent="0.25">
      <c r="A54" s="20" t="s">
        <v>55</v>
      </c>
      <c r="B54" s="21" t="e">
        <f>VLOOKUP($A54,#REF!,2,0)</f>
        <v>#REF!</v>
      </c>
      <c r="C54" s="21" t="e">
        <f>VLOOKUP($A54,#REF!,3,0)</f>
        <v>#REF!</v>
      </c>
      <c r="D54" s="21" t="e">
        <f>VLOOKUP($A54,#REF!,4,0)</f>
        <v>#REF!</v>
      </c>
      <c r="E54" s="21" t="e">
        <f t="shared" si="9"/>
        <v>#REF!</v>
      </c>
      <c r="F54" s="18"/>
    </row>
    <row r="55" spans="1:6" ht="15" customHeight="1" x14ac:dyDescent="0.25">
      <c r="A55" s="20" t="s">
        <v>56</v>
      </c>
      <c r="B55" s="21" t="e">
        <f>VLOOKUP($A55,#REF!,2,0)</f>
        <v>#REF!</v>
      </c>
      <c r="C55" s="21" t="e">
        <f>VLOOKUP($A55,#REF!,3,0)</f>
        <v>#REF!</v>
      </c>
      <c r="D55" s="21" t="e">
        <f>VLOOKUP($A55,#REF!,4,0)</f>
        <v>#REF!</v>
      </c>
      <c r="E55" s="21" t="e">
        <f t="shared" si="9"/>
        <v>#REF!</v>
      </c>
      <c r="F55" s="18"/>
    </row>
    <row r="56" spans="1:6" ht="15" customHeight="1" x14ac:dyDescent="0.25">
      <c r="A56" s="20" t="s">
        <v>57</v>
      </c>
      <c r="B56" s="21" t="e">
        <f>VLOOKUP($A56,#REF!,2,0)</f>
        <v>#REF!</v>
      </c>
      <c r="C56" s="21" t="e">
        <f>VLOOKUP($A56,#REF!,3,0)</f>
        <v>#REF!</v>
      </c>
      <c r="D56" s="21" t="e">
        <f>VLOOKUP($A56,#REF!,4,0)</f>
        <v>#REF!</v>
      </c>
      <c r="E56" s="21" t="e">
        <f t="shared" si="9"/>
        <v>#REF!</v>
      </c>
      <c r="F56" s="18"/>
    </row>
    <row r="57" spans="1:6" ht="15" customHeight="1" x14ac:dyDescent="0.25">
      <c r="A57" s="20" t="s">
        <v>58</v>
      </c>
      <c r="B57" s="21" t="e">
        <f>VLOOKUP($A57,#REF!,2,0)</f>
        <v>#REF!</v>
      </c>
      <c r="C57" s="21" t="e">
        <f>VLOOKUP($A57,#REF!,3,0)</f>
        <v>#REF!</v>
      </c>
      <c r="D57" s="21" t="e">
        <f>VLOOKUP($A57,#REF!,4,0)</f>
        <v>#REF!</v>
      </c>
      <c r="E57" s="21" t="e">
        <f t="shared" si="9"/>
        <v>#REF!</v>
      </c>
      <c r="F57" s="18"/>
    </row>
    <row r="58" spans="1:6" ht="15" customHeight="1" x14ac:dyDescent="0.25">
      <c r="A58" s="20" t="s">
        <v>59</v>
      </c>
      <c r="B58" s="21" t="e">
        <f>VLOOKUP($A58,#REF!,2,0)</f>
        <v>#REF!</v>
      </c>
      <c r="C58" s="21" t="e">
        <f>VLOOKUP($A58,#REF!,3,0)</f>
        <v>#REF!</v>
      </c>
      <c r="D58" s="21" t="e">
        <f>VLOOKUP($A58,#REF!,4,0)</f>
        <v>#REF!</v>
      </c>
      <c r="E58" s="21" t="e">
        <f t="shared" si="9"/>
        <v>#REF!</v>
      </c>
      <c r="F58" s="18"/>
    </row>
    <row r="59" spans="1:6" ht="15" customHeight="1" x14ac:dyDescent="0.25">
      <c r="A59" s="20" t="s">
        <v>60</v>
      </c>
      <c r="B59" s="21" t="e">
        <f>VLOOKUP($A59,#REF!,2,0)</f>
        <v>#REF!</v>
      </c>
      <c r="C59" s="21" t="e">
        <f>VLOOKUP($A59,#REF!,3,0)</f>
        <v>#REF!</v>
      </c>
      <c r="D59" s="21" t="e">
        <f>VLOOKUP($A59,#REF!,4,0)</f>
        <v>#REF!</v>
      </c>
      <c r="E59" s="21" t="e">
        <f t="shared" si="9"/>
        <v>#REF!</v>
      </c>
      <c r="F59" s="18"/>
    </row>
    <row r="60" spans="1:6" ht="15" customHeight="1" x14ac:dyDescent="0.25">
      <c r="A60" s="20" t="s">
        <v>61</v>
      </c>
      <c r="B60" s="21" t="e">
        <f>VLOOKUP($A60,#REF!,2,0)</f>
        <v>#REF!</v>
      </c>
      <c r="C60" s="21" t="e">
        <f>VLOOKUP($A60,#REF!,3,0)</f>
        <v>#REF!</v>
      </c>
      <c r="D60" s="21" t="e">
        <f>VLOOKUP($A60,#REF!,4,0)</f>
        <v>#REF!</v>
      </c>
      <c r="E60" s="21" t="e">
        <f t="shared" si="9"/>
        <v>#REF!</v>
      </c>
      <c r="F60" s="18"/>
    </row>
    <row r="61" spans="1:6" ht="15" customHeight="1" x14ac:dyDescent="0.25">
      <c r="A61" s="20" t="s">
        <v>62</v>
      </c>
      <c r="B61" s="21" t="e">
        <f>VLOOKUP($A61,#REF!,2,0)</f>
        <v>#REF!</v>
      </c>
      <c r="C61" s="21" t="e">
        <f>VLOOKUP($A61,#REF!,3,0)</f>
        <v>#REF!</v>
      </c>
      <c r="D61" s="21" t="e">
        <f>VLOOKUP($A61,#REF!,4,0)</f>
        <v>#REF!</v>
      </c>
      <c r="E61" s="21" t="e">
        <f t="shared" si="9"/>
        <v>#REF!</v>
      </c>
      <c r="F61" s="18"/>
    </row>
    <row r="62" spans="1:6" ht="15" customHeight="1" x14ac:dyDescent="0.25">
      <c r="A62" s="20" t="s">
        <v>63</v>
      </c>
      <c r="B62" s="21" t="e">
        <f>VLOOKUP($A62,#REF!,2,0)</f>
        <v>#REF!</v>
      </c>
      <c r="C62" s="21" t="e">
        <f>VLOOKUP($A62,#REF!,3,0)</f>
        <v>#REF!</v>
      </c>
      <c r="D62" s="21" t="e">
        <f>VLOOKUP($A62,#REF!,4,0)</f>
        <v>#REF!</v>
      </c>
      <c r="E62" s="21" t="e">
        <f t="shared" si="9"/>
        <v>#REF!</v>
      </c>
      <c r="F62" s="18"/>
    </row>
    <row r="63" spans="1:6" ht="15" customHeight="1" x14ac:dyDescent="0.25">
      <c r="A63" s="20" t="s">
        <v>64</v>
      </c>
      <c r="B63" s="21" t="e">
        <f>VLOOKUP($A63,#REF!,2,0)</f>
        <v>#REF!</v>
      </c>
      <c r="C63" s="21" t="e">
        <f>VLOOKUP($A63,#REF!,3,0)</f>
        <v>#REF!</v>
      </c>
      <c r="D63" s="21" t="e">
        <f>VLOOKUP($A63,#REF!,4,0)</f>
        <v>#REF!</v>
      </c>
      <c r="E63" s="21" t="e">
        <f t="shared" si="9"/>
        <v>#REF!</v>
      </c>
      <c r="F63" s="18"/>
    </row>
    <row r="64" spans="1:6" ht="15" customHeight="1" x14ac:dyDescent="0.25">
      <c r="A64" s="20" t="s">
        <v>65</v>
      </c>
      <c r="B64" s="21" t="e">
        <f>VLOOKUP($A64,#REF!,2,0)</f>
        <v>#REF!</v>
      </c>
      <c r="C64" s="21" t="e">
        <f>VLOOKUP($A64,#REF!,3,0)</f>
        <v>#REF!</v>
      </c>
      <c r="D64" s="21" t="e">
        <f>VLOOKUP($A64,#REF!,4,0)</f>
        <v>#REF!</v>
      </c>
      <c r="E64" s="21" t="e">
        <f t="shared" si="9"/>
        <v>#REF!</v>
      </c>
      <c r="F64" s="18"/>
    </row>
    <row r="65" spans="1:6" ht="15" customHeight="1" x14ac:dyDescent="0.25">
      <c r="A65" s="20" t="s">
        <v>66</v>
      </c>
      <c r="B65" s="21">
        <f>IFERROR(VLOOKUP($A65,#REF!,2,0),0)</f>
        <v>0</v>
      </c>
      <c r="C65" s="21">
        <f>IFERROR(VLOOKUP($A65,#REF!,3,0),0)</f>
        <v>0</v>
      </c>
      <c r="D65" s="21">
        <f>IFERROR(VLOOKUP($A65,#REF!,4,0),0)</f>
        <v>0</v>
      </c>
      <c r="E65" s="21">
        <f t="shared" si="9"/>
        <v>0</v>
      </c>
      <c r="F65" s="18"/>
    </row>
    <row r="66" spans="1:6" ht="15" customHeight="1" x14ac:dyDescent="0.25">
      <c r="A66" s="20" t="s">
        <v>67</v>
      </c>
      <c r="B66" s="21" t="e">
        <f>VLOOKUP($A66,#REF!,2,0)</f>
        <v>#REF!</v>
      </c>
      <c r="C66" s="21" t="e">
        <f>VLOOKUP($A66,#REF!,3,0)</f>
        <v>#REF!</v>
      </c>
      <c r="D66" s="21" t="e">
        <f>VLOOKUP($A66,#REF!,4,0)</f>
        <v>#REF!</v>
      </c>
      <c r="E66" s="21" t="e">
        <f t="shared" si="9"/>
        <v>#REF!</v>
      </c>
      <c r="F66" s="18"/>
    </row>
    <row r="67" spans="1:6" ht="15" customHeight="1" x14ac:dyDescent="0.25">
      <c r="A67" s="20" t="s">
        <v>68</v>
      </c>
      <c r="B67" s="21" t="e">
        <f>VLOOKUP($A67,#REF!,2,0)</f>
        <v>#REF!</v>
      </c>
      <c r="C67" s="21" t="e">
        <f>VLOOKUP($A67,#REF!,3,0)</f>
        <v>#REF!</v>
      </c>
      <c r="D67" s="21" t="e">
        <f>VLOOKUP($A67,#REF!,4,0)</f>
        <v>#REF!</v>
      </c>
      <c r="E67" s="21" t="e">
        <f t="shared" si="9"/>
        <v>#REF!</v>
      </c>
      <c r="F67" s="18"/>
    </row>
    <row r="68" spans="1:6" ht="15" customHeight="1" x14ac:dyDescent="0.25">
      <c r="A68" s="20" t="s">
        <v>69</v>
      </c>
      <c r="B68" s="21" t="e">
        <f>VLOOKUP($A68,#REF!,2,0)</f>
        <v>#REF!</v>
      </c>
      <c r="C68" s="21" t="e">
        <f>VLOOKUP($A68,#REF!,3,0)</f>
        <v>#REF!</v>
      </c>
      <c r="D68" s="21" t="e">
        <f>VLOOKUP($A68,#REF!,4,0)</f>
        <v>#REF!</v>
      </c>
      <c r="E68" s="21" t="e">
        <f t="shared" si="9"/>
        <v>#REF!</v>
      </c>
      <c r="F68" s="18"/>
    </row>
    <row r="69" spans="1:6" ht="15" customHeight="1" x14ac:dyDescent="0.25">
      <c r="A69" s="20" t="s">
        <v>70</v>
      </c>
      <c r="B69" s="21" t="e">
        <f>VLOOKUP($A69,#REF!,2,0)</f>
        <v>#REF!</v>
      </c>
      <c r="C69" s="21" t="e">
        <f>VLOOKUP($A69,#REF!,3,0)</f>
        <v>#REF!</v>
      </c>
      <c r="D69" s="21" t="e">
        <f>VLOOKUP($A69,#REF!,4,0)</f>
        <v>#REF!</v>
      </c>
      <c r="E69" s="21" t="e">
        <f t="shared" si="9"/>
        <v>#REF!</v>
      </c>
      <c r="F69" s="18"/>
    </row>
    <row r="70" spans="1:6" ht="15" customHeight="1" x14ac:dyDescent="0.25">
      <c r="A70" s="20" t="s">
        <v>71</v>
      </c>
      <c r="B70" s="21" t="e">
        <f>VLOOKUP($A70,#REF!,2,0)</f>
        <v>#REF!</v>
      </c>
      <c r="C70" s="21" t="e">
        <f>VLOOKUP($A70,#REF!,3,0)</f>
        <v>#REF!</v>
      </c>
      <c r="D70" s="21" t="e">
        <f>VLOOKUP($A70,#REF!,4,0)</f>
        <v>#REF!</v>
      </c>
      <c r="E70" s="21" t="e">
        <f t="shared" si="9"/>
        <v>#REF!</v>
      </c>
      <c r="F70" s="18"/>
    </row>
    <row r="71" spans="1:6" ht="15" customHeight="1" x14ac:dyDescent="0.25">
      <c r="A71" s="20" t="s">
        <v>72</v>
      </c>
      <c r="B71" s="21" t="e">
        <f>VLOOKUP($A71,#REF!,2,0)</f>
        <v>#REF!</v>
      </c>
      <c r="C71" s="21" t="e">
        <f>VLOOKUP($A71,#REF!,3,0)</f>
        <v>#REF!</v>
      </c>
      <c r="D71" s="21" t="e">
        <f>VLOOKUP($A71,#REF!,4,0)</f>
        <v>#REF!</v>
      </c>
      <c r="E71" s="21" t="e">
        <f t="shared" si="9"/>
        <v>#REF!</v>
      </c>
      <c r="F71" s="18"/>
    </row>
    <row r="72" spans="1:6" ht="15" customHeight="1" x14ac:dyDescent="0.25">
      <c r="A72" s="20" t="s">
        <v>73</v>
      </c>
      <c r="B72" s="21" t="e">
        <f>B73+B74</f>
        <v>#REF!</v>
      </c>
      <c r="C72" s="21" t="e">
        <f t="shared" ref="C72:E72" si="10">C73+C74</f>
        <v>#REF!</v>
      </c>
      <c r="D72" s="21" t="e">
        <f t="shared" si="10"/>
        <v>#REF!</v>
      </c>
      <c r="E72" s="21" t="e">
        <f t="shared" si="10"/>
        <v>#REF!</v>
      </c>
      <c r="F72" s="18"/>
    </row>
    <row r="73" spans="1:6" ht="15" customHeight="1" x14ac:dyDescent="0.25">
      <c r="A73" s="20" t="s">
        <v>74</v>
      </c>
      <c r="B73" s="21" t="e">
        <f>VLOOKUP($A73,#REF!,2,0)</f>
        <v>#REF!</v>
      </c>
      <c r="C73" s="21" t="e">
        <f>VLOOKUP($A73,#REF!,3,0)</f>
        <v>#REF!</v>
      </c>
      <c r="D73" s="21" t="e">
        <f>VLOOKUP($A73,#REF!,4,0)</f>
        <v>#REF!</v>
      </c>
      <c r="E73" s="21" t="e">
        <f t="shared" ref="E73:E74" si="11">B73-D73</f>
        <v>#REF!</v>
      </c>
      <c r="F73" s="18"/>
    </row>
    <row r="74" spans="1:6" ht="15" customHeight="1" x14ac:dyDescent="0.25">
      <c r="A74" s="20" t="s">
        <v>75</v>
      </c>
      <c r="B74" s="21" t="e">
        <f>VLOOKUP($A74,#REF!,2,0)</f>
        <v>#REF!</v>
      </c>
      <c r="C74" s="21" t="e">
        <f>VLOOKUP($A74,#REF!,3,0)</f>
        <v>#REF!</v>
      </c>
      <c r="D74" s="21" t="e">
        <f>VLOOKUP($A74,#REF!,4,0)</f>
        <v>#REF!</v>
      </c>
      <c r="E74" s="21" t="e">
        <f t="shared" si="11"/>
        <v>#REF!</v>
      </c>
      <c r="F74" s="18"/>
    </row>
    <row r="75" spans="1:6" ht="15" customHeight="1" x14ac:dyDescent="0.25">
      <c r="A75" s="20" t="s">
        <v>76</v>
      </c>
      <c r="B75" s="21" t="e">
        <f>B76</f>
        <v>#REF!</v>
      </c>
      <c r="C75" s="21" t="e">
        <f t="shared" ref="C75:E75" si="12">C76</f>
        <v>#REF!</v>
      </c>
      <c r="D75" s="21" t="e">
        <f t="shared" si="12"/>
        <v>#REF!</v>
      </c>
      <c r="E75" s="21" t="e">
        <f t="shared" si="12"/>
        <v>#REF!</v>
      </c>
      <c r="F75" s="18"/>
    </row>
    <row r="76" spans="1:6" ht="15" customHeight="1" x14ac:dyDescent="0.25">
      <c r="A76" s="23" t="s">
        <v>77</v>
      </c>
      <c r="B76" s="21" t="e">
        <f>VLOOKUP($A76,#REF!,2,0)</f>
        <v>#REF!</v>
      </c>
      <c r="C76" s="21" t="e">
        <f>VLOOKUP($A76,#REF!,3,0)</f>
        <v>#REF!</v>
      </c>
      <c r="D76" s="21" t="e">
        <f>VLOOKUP($A76,#REF!,4,0)</f>
        <v>#REF!</v>
      </c>
      <c r="E76" s="21" t="e">
        <f t="shared" ref="E76" si="13">B76-D76</f>
        <v>#REF!</v>
      </c>
      <c r="F76" s="18"/>
    </row>
    <row r="77" spans="1:6" ht="15" customHeight="1" x14ac:dyDescent="0.25">
      <c r="A77" s="25" t="s">
        <v>78</v>
      </c>
      <c r="B77" s="21" t="e">
        <f>B78</f>
        <v>#REF!</v>
      </c>
      <c r="C77" s="21" t="e">
        <f t="shared" ref="C77:E77" si="14">C78</f>
        <v>#REF!</v>
      </c>
      <c r="D77" s="21" t="e">
        <f t="shared" si="14"/>
        <v>#REF!</v>
      </c>
      <c r="E77" s="21" t="e">
        <f t="shared" si="14"/>
        <v>#REF!</v>
      </c>
      <c r="F77" s="18"/>
    </row>
    <row r="78" spans="1:6" ht="19.5" customHeight="1" x14ac:dyDescent="0.25">
      <c r="A78" s="25" t="s">
        <v>79</v>
      </c>
      <c r="B78" s="21" t="e">
        <f>VLOOKUP($A78,#REF!,2,0)</f>
        <v>#REF!</v>
      </c>
      <c r="C78" s="21" t="e">
        <f>VLOOKUP($A78,#REF!,3,0)</f>
        <v>#REF!</v>
      </c>
      <c r="D78" s="21" t="e">
        <f>VLOOKUP($A78,#REF!,4,0)</f>
        <v>#REF!</v>
      </c>
      <c r="E78" s="21" t="e">
        <f t="shared" ref="E78" si="15">B78-D78</f>
        <v>#REF!</v>
      </c>
      <c r="F78" s="18"/>
    </row>
    <row r="79" spans="1:6" ht="15" customHeight="1" x14ac:dyDescent="0.25">
      <c r="A79" s="25" t="s">
        <v>80</v>
      </c>
      <c r="B79" s="21" t="e">
        <f>B80</f>
        <v>#REF!</v>
      </c>
      <c r="C79" s="21" t="e">
        <f t="shared" ref="C79:E79" si="16">C80</f>
        <v>#REF!</v>
      </c>
      <c r="D79" s="21" t="e">
        <f t="shared" si="16"/>
        <v>#REF!</v>
      </c>
      <c r="E79" s="21" t="e">
        <f t="shared" si="16"/>
        <v>#REF!</v>
      </c>
      <c r="F79" s="18"/>
    </row>
    <row r="80" spans="1:6" ht="15" customHeight="1" x14ac:dyDescent="0.25">
      <c r="A80" s="26" t="s">
        <v>81</v>
      </c>
      <c r="B80" s="21" t="e">
        <f>VLOOKUP($A80,#REF!,2,0)</f>
        <v>#REF!</v>
      </c>
      <c r="C80" s="21" t="e">
        <f>VLOOKUP($A80,#REF!,3,0)</f>
        <v>#REF!</v>
      </c>
      <c r="D80" s="21" t="e">
        <f>VLOOKUP($A80,#REF!,4,0)</f>
        <v>#REF!</v>
      </c>
      <c r="E80" s="21" t="e">
        <f t="shared" ref="E80" si="17">B80-D80</f>
        <v>#REF!</v>
      </c>
      <c r="F80" s="18"/>
    </row>
    <row r="81" spans="1:6" ht="15" customHeight="1" x14ac:dyDescent="0.25">
      <c r="A81" s="27" t="s">
        <v>82</v>
      </c>
      <c r="B81" s="27" t="e">
        <f>SUM(B82:B85)</f>
        <v>#REF!</v>
      </c>
      <c r="C81" s="27" t="e">
        <f t="shared" ref="C81:E81" si="18">SUM(C82:C85)</f>
        <v>#REF!</v>
      </c>
      <c r="D81" s="27" t="e">
        <f t="shared" si="18"/>
        <v>#REF!</v>
      </c>
      <c r="E81" s="27" t="e">
        <f t="shared" si="18"/>
        <v>#REF!</v>
      </c>
      <c r="F81" s="18"/>
    </row>
    <row r="82" spans="1:6" ht="15" customHeight="1" x14ac:dyDescent="0.25">
      <c r="A82" s="28" t="s">
        <v>83</v>
      </c>
      <c r="B82" s="21" t="e">
        <f>VLOOKUP($A82,#REF!,2,0)</f>
        <v>#REF!</v>
      </c>
      <c r="C82" s="21" t="e">
        <f>VLOOKUP($A82,#REF!,3,0)</f>
        <v>#REF!</v>
      </c>
      <c r="D82" s="21" t="e">
        <f>VLOOKUP($A82,#REF!,4,0)</f>
        <v>#REF!</v>
      </c>
      <c r="E82" s="21" t="e">
        <f t="shared" ref="E82:E85" si="19">B82-D82</f>
        <v>#REF!</v>
      </c>
      <c r="F82" s="18"/>
    </row>
    <row r="83" spans="1:6" ht="15" customHeight="1" x14ac:dyDescent="0.25">
      <c r="A83" s="28" t="s">
        <v>84</v>
      </c>
      <c r="B83" s="21" t="e">
        <f>VLOOKUP($A83,#REF!,2,0)</f>
        <v>#REF!</v>
      </c>
      <c r="C83" s="21" t="e">
        <f>VLOOKUP($A83,#REF!,3,0)</f>
        <v>#REF!</v>
      </c>
      <c r="D83" s="21" t="e">
        <f>VLOOKUP($A83,#REF!,4,0)</f>
        <v>#REF!</v>
      </c>
      <c r="E83" s="21" t="e">
        <f t="shared" si="19"/>
        <v>#REF!</v>
      </c>
      <c r="F83" s="18"/>
    </row>
    <row r="84" spans="1:6" ht="15" customHeight="1" x14ac:dyDescent="0.25">
      <c r="A84" s="28" t="s">
        <v>85</v>
      </c>
      <c r="B84" s="21">
        <f>IFERROR(VLOOKUP($A84,#REF!,2,0),0)</f>
        <v>0</v>
      </c>
      <c r="C84" s="21">
        <f>IFERROR(VLOOKUP($A84,#REF!,3,0),0)</f>
        <v>0</v>
      </c>
      <c r="D84" s="21">
        <f>IFERROR(VLOOKUP($A84,#REF!,4,0),0)</f>
        <v>0</v>
      </c>
      <c r="E84" s="21">
        <f t="shared" si="19"/>
        <v>0</v>
      </c>
      <c r="F84" s="18"/>
    </row>
    <row r="85" spans="1:6" ht="15" customHeight="1" x14ac:dyDescent="0.25">
      <c r="A85" s="28" t="s">
        <v>86</v>
      </c>
      <c r="B85" s="21" t="e">
        <f>VLOOKUP($A85,#REF!,2,0)</f>
        <v>#REF!</v>
      </c>
      <c r="C85" s="21" t="e">
        <f>VLOOKUP($A85,#REF!,3,0)</f>
        <v>#REF!</v>
      </c>
      <c r="D85" s="21" t="e">
        <f>VLOOKUP($A85,#REF!,4,0)</f>
        <v>#REF!</v>
      </c>
      <c r="E85" s="21" t="e">
        <f t="shared" si="19"/>
        <v>#REF!</v>
      </c>
      <c r="F85" s="18"/>
    </row>
    <row r="86" spans="1:6" ht="15" customHeight="1" x14ac:dyDescent="0.25">
      <c r="A86" s="27" t="s">
        <v>87</v>
      </c>
      <c r="B86" s="27" t="e">
        <f>B87+B90+B91+B96</f>
        <v>#REF!</v>
      </c>
      <c r="C86" s="27" t="e">
        <f t="shared" ref="C86:D86" si="20">C87+C90+C91+C96</f>
        <v>#REF!</v>
      </c>
      <c r="D86" s="27" t="e">
        <f t="shared" si="20"/>
        <v>#REF!</v>
      </c>
      <c r="E86" s="27" t="e">
        <f t="shared" ref="E86" si="21">E87+E90+E91+E96+E98</f>
        <v>#REF!</v>
      </c>
    </row>
    <row r="87" spans="1:6" ht="15" customHeight="1" x14ac:dyDescent="0.25">
      <c r="A87" s="29" t="s">
        <v>88</v>
      </c>
      <c r="B87" s="27" t="e">
        <f>SUM(B88:B89)</f>
        <v>#REF!</v>
      </c>
      <c r="C87" s="27" t="e">
        <f t="shared" ref="C87:E87" si="22">SUM(C88:C89)</f>
        <v>#REF!</v>
      </c>
      <c r="D87" s="27" t="e">
        <f t="shared" si="22"/>
        <v>#REF!</v>
      </c>
      <c r="E87" s="27" t="e">
        <f t="shared" si="22"/>
        <v>#REF!</v>
      </c>
    </row>
    <row r="88" spans="1:6" ht="15" customHeight="1" x14ac:dyDescent="0.25">
      <c r="A88" s="25" t="s">
        <v>89</v>
      </c>
      <c r="B88" s="21" t="e">
        <f>VLOOKUP($A88,#REF!,2,0)</f>
        <v>#REF!</v>
      </c>
      <c r="C88" s="21" t="e">
        <f>VLOOKUP($A88,#REF!,3,0)</f>
        <v>#REF!</v>
      </c>
      <c r="D88" s="21" t="e">
        <f>VLOOKUP($A88,#REF!,4,0)</f>
        <v>#REF!</v>
      </c>
      <c r="E88" s="21" t="e">
        <f t="shared" ref="E88:E110" si="23">B88-D88</f>
        <v>#REF!</v>
      </c>
    </row>
    <row r="89" spans="1:6" ht="15" customHeight="1" x14ac:dyDescent="0.25">
      <c r="A89" s="25" t="s">
        <v>90</v>
      </c>
      <c r="B89" s="21" t="e">
        <f>VLOOKUP($A89,#REF!,2,0)</f>
        <v>#REF!</v>
      </c>
      <c r="C89" s="21" t="e">
        <f>VLOOKUP($A89,#REF!,3,0)</f>
        <v>#REF!</v>
      </c>
      <c r="D89" s="21" t="e">
        <f>VLOOKUP($A89,#REF!,4,0)</f>
        <v>#REF!</v>
      </c>
      <c r="E89" s="21" t="e">
        <f t="shared" si="23"/>
        <v>#REF!</v>
      </c>
    </row>
    <row r="90" spans="1:6" ht="15" customHeight="1" x14ac:dyDescent="0.25">
      <c r="A90" s="30" t="s">
        <v>91</v>
      </c>
      <c r="B90" s="31" t="e">
        <f>VLOOKUP($A90,#REF!,2,0)</f>
        <v>#REF!</v>
      </c>
      <c r="C90" s="31" t="e">
        <f>VLOOKUP($A90,#REF!,3,0)</f>
        <v>#REF!</v>
      </c>
      <c r="D90" s="31" t="e">
        <f>VLOOKUP($A90,#REF!,4,0)</f>
        <v>#REF!</v>
      </c>
      <c r="E90" s="17" t="e">
        <f t="shared" si="23"/>
        <v>#REF!</v>
      </c>
    </row>
    <row r="91" spans="1:6" ht="15" customHeight="1" x14ac:dyDescent="0.25">
      <c r="A91" s="19" t="s">
        <v>92</v>
      </c>
      <c r="B91" s="27" t="e">
        <f>SUM(B92:B95)</f>
        <v>#REF!</v>
      </c>
      <c r="C91" s="27" t="e">
        <f t="shared" ref="C91:D91" si="24">SUM(C92:C95)</f>
        <v>#REF!</v>
      </c>
      <c r="D91" s="27" t="e">
        <f t="shared" si="24"/>
        <v>#REF!</v>
      </c>
      <c r="E91" s="17" t="e">
        <f t="shared" si="23"/>
        <v>#REF!</v>
      </c>
    </row>
    <row r="92" spans="1:6" ht="15" customHeight="1" x14ac:dyDescent="0.25">
      <c r="A92" s="20" t="s">
        <v>93</v>
      </c>
      <c r="B92" s="21" t="e">
        <f>VLOOKUP($A92,#REF!,2,0)</f>
        <v>#REF!</v>
      </c>
      <c r="C92" s="21" t="e">
        <f>VLOOKUP($A92,#REF!,3,0)</f>
        <v>#REF!</v>
      </c>
      <c r="D92" s="21" t="e">
        <f>VLOOKUP($A92,#REF!,4,0)</f>
        <v>#REF!</v>
      </c>
      <c r="E92" s="21" t="e">
        <f t="shared" si="23"/>
        <v>#REF!</v>
      </c>
    </row>
    <row r="93" spans="1:6" ht="15" customHeight="1" x14ac:dyDescent="0.25">
      <c r="A93" s="20" t="s">
        <v>94</v>
      </c>
      <c r="B93" s="21" t="e">
        <f>VLOOKUP($A93,#REF!,2,0)</f>
        <v>#REF!</v>
      </c>
      <c r="C93" s="21" t="e">
        <f>VLOOKUP($A93,#REF!,3,0)</f>
        <v>#REF!</v>
      </c>
      <c r="D93" s="21" t="e">
        <f>VLOOKUP($A93,#REF!,4,0)</f>
        <v>#REF!</v>
      </c>
      <c r="E93" s="21" t="e">
        <f t="shared" si="23"/>
        <v>#REF!</v>
      </c>
    </row>
    <row r="94" spans="1:6" ht="15" customHeight="1" x14ac:dyDescent="0.25">
      <c r="A94" s="20" t="s">
        <v>95</v>
      </c>
      <c r="B94" s="21" t="e">
        <f>VLOOKUP($A94,#REF!,2,0)</f>
        <v>#REF!</v>
      </c>
      <c r="C94" s="21" t="e">
        <f>VLOOKUP($A94,#REF!,3,0)</f>
        <v>#REF!</v>
      </c>
      <c r="D94" s="21" t="e">
        <f>VLOOKUP($A94,#REF!,4,0)</f>
        <v>#REF!</v>
      </c>
      <c r="E94" s="21" t="e">
        <f t="shared" si="23"/>
        <v>#REF!</v>
      </c>
    </row>
    <row r="95" spans="1:6" ht="15" customHeight="1" x14ac:dyDescent="0.25">
      <c r="A95" s="20" t="s">
        <v>96</v>
      </c>
      <c r="B95" s="21" t="e">
        <f>VLOOKUP($A95,#REF!,2,0)</f>
        <v>#REF!</v>
      </c>
      <c r="C95" s="21" t="e">
        <f>VLOOKUP($A95,#REF!,3,0)</f>
        <v>#REF!</v>
      </c>
      <c r="D95" s="21" t="e">
        <f>VLOOKUP($A95,#REF!,4,0)</f>
        <v>#REF!</v>
      </c>
      <c r="E95" s="21" t="e">
        <f t="shared" si="23"/>
        <v>#REF!</v>
      </c>
    </row>
    <row r="96" spans="1:6" ht="15" customHeight="1" x14ac:dyDescent="0.25">
      <c r="A96" s="19" t="s">
        <v>97</v>
      </c>
      <c r="B96" s="17" t="e">
        <f>SUM(B97)</f>
        <v>#REF!</v>
      </c>
      <c r="C96" s="17" t="e">
        <f>SUM(C97)</f>
        <v>#REF!</v>
      </c>
      <c r="D96" s="17" t="e">
        <f t="shared" ref="D96" si="25">SUM(D97)</f>
        <v>#REF!</v>
      </c>
      <c r="E96" s="17" t="e">
        <f t="shared" si="23"/>
        <v>#REF!</v>
      </c>
    </row>
    <row r="97" spans="1:5" ht="15" customHeight="1" x14ac:dyDescent="0.25">
      <c r="A97" s="20" t="s">
        <v>98</v>
      </c>
      <c r="B97" s="21" t="e">
        <f>VLOOKUP($A97,#REF!,2,0)</f>
        <v>#REF!</v>
      </c>
      <c r="C97" s="21" t="e">
        <f>VLOOKUP($A97,#REF!,3,0)</f>
        <v>#REF!</v>
      </c>
      <c r="D97" s="21" t="e">
        <f>VLOOKUP($A97,#REF!,4,0)</f>
        <v>#REF!</v>
      </c>
      <c r="E97" s="21" t="e">
        <f t="shared" si="23"/>
        <v>#REF!</v>
      </c>
    </row>
    <row r="98" spans="1:5" ht="15" customHeight="1" x14ac:dyDescent="0.25">
      <c r="A98" s="19" t="s">
        <v>99</v>
      </c>
      <c r="B98" s="17" t="e">
        <f>B99+B103+B105+B101</f>
        <v>#REF!</v>
      </c>
      <c r="C98" s="17" t="e">
        <f t="shared" ref="C98:D98" si="26">C99+C103+C105+C101</f>
        <v>#REF!</v>
      </c>
      <c r="D98" s="17" t="e">
        <f t="shared" si="26"/>
        <v>#REF!</v>
      </c>
      <c r="E98" s="17" t="e">
        <f>B98-D98</f>
        <v>#REF!</v>
      </c>
    </row>
    <row r="99" spans="1:5" ht="15" customHeight="1" x14ac:dyDescent="0.25">
      <c r="A99" s="20" t="s">
        <v>100</v>
      </c>
      <c r="B99" s="21" t="e">
        <f>SUM(B100)</f>
        <v>#REF!</v>
      </c>
      <c r="C99" s="21" t="e">
        <f t="shared" ref="C99:D99" si="27">SUM(C100)</f>
        <v>#REF!</v>
      </c>
      <c r="D99" s="21" t="e">
        <f t="shared" si="27"/>
        <v>#REF!</v>
      </c>
      <c r="E99" s="21" t="e">
        <f t="shared" si="23"/>
        <v>#REF!</v>
      </c>
    </row>
    <row r="100" spans="1:5" ht="15" customHeight="1" x14ac:dyDescent="0.25">
      <c r="A100" s="20" t="s">
        <v>101</v>
      </c>
      <c r="B100" s="21" t="e">
        <f>VLOOKUP($A100,#REF!,2,0)</f>
        <v>#REF!</v>
      </c>
      <c r="C100" s="21" t="e">
        <f>VLOOKUP($A100,#REF!,3,0)</f>
        <v>#REF!</v>
      </c>
      <c r="D100" s="21" t="e">
        <f>VLOOKUP($A100,#REF!,4,0)</f>
        <v>#REF!</v>
      </c>
      <c r="E100" s="21" t="e">
        <f t="shared" si="23"/>
        <v>#REF!</v>
      </c>
    </row>
    <row r="101" spans="1:5" ht="15" customHeight="1" x14ac:dyDescent="0.25">
      <c r="A101" s="20" t="s">
        <v>102</v>
      </c>
      <c r="B101" s="21" t="e">
        <f>SUM(B102)</f>
        <v>#REF!</v>
      </c>
      <c r="C101" s="21" t="e">
        <f t="shared" ref="C101:D103" si="28">SUM(C102)</f>
        <v>#REF!</v>
      </c>
      <c r="D101" s="21" t="e">
        <f t="shared" si="28"/>
        <v>#REF!</v>
      </c>
      <c r="E101" s="21" t="e">
        <f t="shared" si="23"/>
        <v>#REF!</v>
      </c>
    </row>
    <row r="102" spans="1:5" ht="15" customHeight="1" x14ac:dyDescent="0.25">
      <c r="A102" s="20" t="s">
        <v>103</v>
      </c>
      <c r="B102" s="21" t="e">
        <f>VLOOKUP($A102,#REF!,2,0)</f>
        <v>#REF!</v>
      </c>
      <c r="C102" s="21" t="e">
        <f>VLOOKUP($A102,#REF!,3,0)</f>
        <v>#REF!</v>
      </c>
      <c r="D102" s="21" t="e">
        <f>VLOOKUP($A102,#REF!,4,0)</f>
        <v>#REF!</v>
      </c>
      <c r="E102" s="21" t="e">
        <f t="shared" si="23"/>
        <v>#REF!</v>
      </c>
    </row>
    <row r="103" spans="1:5" ht="15" customHeight="1" x14ac:dyDescent="0.25">
      <c r="A103" s="20" t="s">
        <v>104</v>
      </c>
      <c r="B103" s="21" t="e">
        <f>SUM(B104)</f>
        <v>#REF!</v>
      </c>
      <c r="C103" s="21" t="e">
        <f t="shared" si="28"/>
        <v>#REF!</v>
      </c>
      <c r="D103" s="21" t="e">
        <f t="shared" si="28"/>
        <v>#REF!</v>
      </c>
      <c r="E103" s="21" t="e">
        <f t="shared" si="23"/>
        <v>#REF!</v>
      </c>
    </row>
    <row r="104" spans="1:5" ht="15" customHeight="1" x14ac:dyDescent="0.25">
      <c r="A104" s="20" t="s">
        <v>105</v>
      </c>
      <c r="B104" s="21" t="e">
        <f>VLOOKUP($A104,#REF!,2,0)</f>
        <v>#REF!</v>
      </c>
      <c r="C104" s="21" t="e">
        <f>VLOOKUP($A104,#REF!,3,0)</f>
        <v>#REF!</v>
      </c>
      <c r="D104" s="21" t="e">
        <f>VLOOKUP($A104,#REF!,4,0)</f>
        <v>#REF!</v>
      </c>
      <c r="E104" s="21" t="e">
        <f t="shared" si="23"/>
        <v>#REF!</v>
      </c>
    </row>
    <row r="105" spans="1:5" ht="15" customHeight="1" x14ac:dyDescent="0.25">
      <c r="A105" s="20" t="s">
        <v>106</v>
      </c>
      <c r="B105" s="21" t="e">
        <f>SUM(B106:B107)</f>
        <v>#REF!</v>
      </c>
      <c r="C105" s="21" t="e">
        <f t="shared" ref="C105:D105" si="29">SUM(C106:C107)</f>
        <v>#REF!</v>
      </c>
      <c r="D105" s="21" t="e">
        <f t="shared" si="29"/>
        <v>#REF!</v>
      </c>
      <c r="E105" s="21" t="e">
        <f t="shared" si="23"/>
        <v>#REF!</v>
      </c>
    </row>
    <row r="106" spans="1:5" ht="15" customHeight="1" x14ac:dyDescent="0.25">
      <c r="A106" s="20" t="s">
        <v>107</v>
      </c>
      <c r="B106" s="21" t="e">
        <f>VLOOKUP($A106,#REF!,2,0)</f>
        <v>#REF!</v>
      </c>
      <c r="C106" s="21" t="e">
        <f>VLOOKUP($A106,#REF!,3,0)</f>
        <v>#REF!</v>
      </c>
      <c r="D106" s="21" t="e">
        <f>VLOOKUP($A106,#REF!,4,0)</f>
        <v>#REF!</v>
      </c>
      <c r="E106" s="21" t="e">
        <f t="shared" si="23"/>
        <v>#REF!</v>
      </c>
    </row>
    <row r="107" spans="1:5" ht="15" customHeight="1" x14ac:dyDescent="0.25">
      <c r="A107" s="20" t="s">
        <v>108</v>
      </c>
      <c r="B107" s="21" t="e">
        <f>VLOOKUP($A107,#REF!,2,0)</f>
        <v>#REF!</v>
      </c>
      <c r="C107" s="21" t="e">
        <f>VLOOKUP($A107,#REF!,3,0)</f>
        <v>#REF!</v>
      </c>
      <c r="D107" s="21" t="e">
        <f>VLOOKUP($A107,#REF!,4,0)</f>
        <v>#REF!</v>
      </c>
      <c r="E107" s="21" t="e">
        <f t="shared" si="23"/>
        <v>#REF!</v>
      </c>
    </row>
    <row r="108" spans="1:5" ht="15" customHeight="1" x14ac:dyDescent="0.25">
      <c r="A108" s="19" t="s">
        <v>109</v>
      </c>
      <c r="B108" s="17" t="e">
        <f>SUM(B109:B110)</f>
        <v>#REF!</v>
      </c>
      <c r="C108" s="17" t="e">
        <f t="shared" ref="C108:D108" si="30">SUM(C109:C110)</f>
        <v>#REF!</v>
      </c>
      <c r="D108" s="17" t="e">
        <f t="shared" si="30"/>
        <v>#REF!</v>
      </c>
      <c r="E108" s="17" t="e">
        <f t="shared" si="23"/>
        <v>#REF!</v>
      </c>
    </row>
    <row r="109" spans="1:5" ht="15" customHeight="1" x14ac:dyDescent="0.25">
      <c r="A109" s="19" t="s">
        <v>110</v>
      </c>
      <c r="B109" s="17" t="e">
        <f>VLOOKUP($A109,#REF!,2,0)</f>
        <v>#REF!</v>
      </c>
      <c r="C109" s="17" t="e">
        <f>VLOOKUP($A109,#REF!,3,0)</f>
        <v>#REF!</v>
      </c>
      <c r="D109" s="17" t="e">
        <f>VLOOKUP($A109,#REF!,4,0)</f>
        <v>#REF!</v>
      </c>
      <c r="E109" s="17" t="e">
        <f t="shared" si="23"/>
        <v>#REF!</v>
      </c>
    </row>
    <row r="110" spans="1:5" ht="15" customHeight="1" x14ac:dyDescent="0.25">
      <c r="A110" s="32" t="s">
        <v>111</v>
      </c>
      <c r="B110" s="17" t="e">
        <f>VLOOKUP($A110,#REF!,2,0)</f>
        <v>#REF!</v>
      </c>
      <c r="C110" s="17" t="e">
        <f>VLOOKUP($A110,#REF!,3,0)</f>
        <v>#REF!</v>
      </c>
      <c r="D110" s="17" t="e">
        <f>VLOOKUP($A110,#REF!,4,0)</f>
        <v>#REF!</v>
      </c>
      <c r="E110" s="17" t="e">
        <f t="shared" si="23"/>
        <v>#REF!</v>
      </c>
    </row>
    <row r="111" spans="1:5" ht="15" customHeight="1" x14ac:dyDescent="0.25">
      <c r="A111" s="33" t="s">
        <v>112</v>
      </c>
      <c r="B111" s="34" t="e">
        <f>B86+B12+B108+B98</f>
        <v>#REF!</v>
      </c>
      <c r="C111" s="34" t="e">
        <f>C86+C12+C108+C98</f>
        <v>#REF!</v>
      </c>
      <c r="D111" s="34" t="e">
        <f>D86+D12+D108+D98</f>
        <v>#REF!</v>
      </c>
      <c r="E111" s="17" t="e">
        <f>B111-D111</f>
        <v>#REF!</v>
      </c>
    </row>
    <row r="112" spans="1:5" ht="15" customHeight="1" x14ac:dyDescent="0.2">
      <c r="C112" s="35"/>
      <c r="D112" s="35"/>
    </row>
    <row r="113" spans="3:4" ht="15" customHeight="1" x14ac:dyDescent="0.2">
      <c r="C113" s="35"/>
      <c r="D113" s="35"/>
    </row>
    <row r="114" spans="3:4" ht="15" customHeight="1" x14ac:dyDescent="0.2">
      <c r="C114" s="35"/>
      <c r="D114" s="35"/>
    </row>
    <row r="115" spans="3:4" ht="15" customHeight="1" x14ac:dyDescent="0.2">
      <c r="C115" s="35"/>
      <c r="D115" s="35"/>
    </row>
    <row r="116" spans="3:4" ht="15" customHeight="1" x14ac:dyDescent="0.2">
      <c r="C116" s="35"/>
      <c r="D116" s="35"/>
    </row>
    <row r="117" spans="3:4" ht="15" customHeight="1" x14ac:dyDescent="0.2">
      <c r="C117" s="35"/>
      <c r="D117" s="35"/>
    </row>
  </sheetData>
  <mergeCells count="9">
    <mergeCell ref="A9:D9"/>
    <mergeCell ref="C10:D10"/>
    <mergeCell ref="I18:V18"/>
    <mergeCell ref="A2:E2"/>
    <mergeCell ref="A3:E3"/>
    <mergeCell ref="A4:E4"/>
    <mergeCell ref="A5:E5"/>
    <mergeCell ref="A6:E6"/>
    <mergeCell ref="A7:E7"/>
  </mergeCells>
  <pageMargins left="0" right="0" top="0" bottom="0" header="0" footer="0"/>
  <pageSetup paperSize="189" scale="45" fitToHeight="2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117"/>
  <sheetViews>
    <sheetView showGridLines="0" tabSelected="1" view="pageBreakPreview" zoomScaleNormal="100" zoomScaleSheetLayoutView="100" workbookViewId="0">
      <pane ySplit="11" topLeftCell="A12" activePane="bottomLeft" state="frozen"/>
      <selection activeCell="A11" sqref="A11"/>
      <selection pane="bottomLeft" activeCell="A81" sqref="A81:E111"/>
    </sheetView>
  </sheetViews>
  <sheetFormatPr defaultColWidth="9.140625" defaultRowHeight="15" customHeight="1" x14ac:dyDescent="0.2"/>
  <cols>
    <col min="1" max="1" width="120.85546875" style="1" customWidth="1"/>
    <col min="2" max="2" width="22.5703125" style="2" customWidth="1"/>
    <col min="3" max="4" width="22.5703125" style="3" customWidth="1"/>
    <col min="5" max="5" width="22.5703125" style="36" customWidth="1"/>
    <col min="6" max="6" width="12.85546875" style="3" bestFit="1" customWidth="1"/>
    <col min="7" max="16384" width="9.140625" style="3"/>
  </cols>
  <sheetData>
    <row r="1" spans="1:8" ht="15" customHeight="1" x14ac:dyDescent="0.25">
      <c r="E1" s="3"/>
    </row>
    <row r="2" spans="1:8" ht="15" customHeight="1" x14ac:dyDescent="0.25">
      <c r="A2" s="41" t="s">
        <v>115</v>
      </c>
      <c r="B2" s="41"/>
      <c r="C2" s="41"/>
      <c r="D2" s="41"/>
      <c r="E2" s="41"/>
      <c r="F2" s="22"/>
      <c r="G2" s="5"/>
      <c r="H2" s="6"/>
    </row>
    <row r="3" spans="1:8" ht="15" customHeight="1" x14ac:dyDescent="0.25">
      <c r="A3" s="42" t="s">
        <v>1</v>
      </c>
      <c r="B3" s="42"/>
      <c r="C3" s="42"/>
      <c r="D3" s="42"/>
      <c r="E3" s="42"/>
      <c r="F3" s="22"/>
      <c r="G3" s="5"/>
      <c r="H3" s="6"/>
    </row>
    <row r="4" spans="1:8" ht="15" customHeight="1" x14ac:dyDescent="0.25">
      <c r="A4" s="42" t="s">
        <v>2</v>
      </c>
      <c r="B4" s="42"/>
      <c r="C4" s="42"/>
      <c r="D4" s="42"/>
      <c r="E4" s="42"/>
      <c r="F4" s="22"/>
      <c r="G4" s="5"/>
      <c r="H4" s="6"/>
    </row>
    <row r="5" spans="1:8" ht="15" customHeight="1" x14ac:dyDescent="0.25">
      <c r="A5" s="42" t="s">
        <v>3</v>
      </c>
      <c r="B5" s="42"/>
      <c r="C5" s="42"/>
      <c r="D5" s="42"/>
      <c r="E5" s="42"/>
      <c r="F5" s="22"/>
    </row>
    <row r="6" spans="1:8" ht="15" customHeight="1" x14ac:dyDescent="0.25">
      <c r="A6" s="42" t="s">
        <v>4</v>
      </c>
      <c r="B6" s="42"/>
      <c r="C6" s="42"/>
      <c r="D6" s="42"/>
      <c r="E6" s="42"/>
      <c r="F6" s="22"/>
    </row>
    <row r="7" spans="1:8" ht="15" customHeight="1" x14ac:dyDescent="0.25">
      <c r="A7" s="42" t="s">
        <v>113</v>
      </c>
      <c r="B7" s="42"/>
      <c r="C7" s="42"/>
      <c r="D7" s="42"/>
      <c r="E7" s="42"/>
      <c r="F7" s="22"/>
    </row>
    <row r="8" spans="1:8" ht="15" customHeight="1" x14ac:dyDescent="0.25">
      <c r="A8" s="7"/>
      <c r="B8" s="8"/>
      <c r="C8" s="8"/>
      <c r="D8" s="8"/>
      <c r="E8" s="8"/>
      <c r="F8" s="22"/>
    </row>
    <row r="9" spans="1:8" ht="15" customHeight="1" x14ac:dyDescent="0.25">
      <c r="A9" s="37" t="s">
        <v>5</v>
      </c>
      <c r="B9" s="37"/>
      <c r="C9" s="37"/>
      <c r="D9" s="37"/>
      <c r="E9" s="9"/>
      <c r="F9" s="9"/>
    </row>
    <row r="10" spans="1:8" s="11" customFormat="1" ht="18" customHeight="1" x14ac:dyDescent="0.15">
      <c r="A10" s="10"/>
      <c r="B10" s="10" t="s">
        <v>6</v>
      </c>
      <c r="C10" s="38" t="s">
        <v>7</v>
      </c>
      <c r="D10" s="39"/>
      <c r="E10" s="10" t="s">
        <v>8</v>
      </c>
    </row>
    <row r="11" spans="1:8" s="11" customFormat="1" ht="18" customHeight="1" x14ac:dyDescent="0.25">
      <c r="A11" s="12"/>
      <c r="B11" s="13" t="s">
        <v>9</v>
      </c>
      <c r="C11" s="14" t="s">
        <v>10</v>
      </c>
      <c r="D11" s="14" t="s">
        <v>11</v>
      </c>
      <c r="E11" s="15" t="s">
        <v>12</v>
      </c>
    </row>
    <row r="12" spans="1:8" ht="15" customHeight="1" x14ac:dyDescent="0.25">
      <c r="A12" s="16" t="s">
        <v>13</v>
      </c>
      <c r="B12" s="17">
        <v>32160909396.099998</v>
      </c>
      <c r="C12" s="17">
        <v>2965399184.6799998</v>
      </c>
      <c r="D12" s="17">
        <v>5819957307.1800003</v>
      </c>
      <c r="E12" s="17">
        <v>26340952088.919994</v>
      </c>
      <c r="F12" s="18"/>
    </row>
    <row r="13" spans="1:8" ht="15" customHeight="1" x14ac:dyDescent="0.25">
      <c r="A13" s="19" t="s">
        <v>14</v>
      </c>
      <c r="B13" s="17">
        <v>22339506094</v>
      </c>
      <c r="C13" s="17">
        <v>1805729621.7200003</v>
      </c>
      <c r="D13" s="17">
        <v>3854124565.2199998</v>
      </c>
      <c r="E13" s="17">
        <v>18485381528.779999</v>
      </c>
      <c r="F13" s="18"/>
    </row>
    <row r="14" spans="1:8" ht="15" customHeight="1" x14ac:dyDescent="0.25">
      <c r="A14" s="20" t="s">
        <v>15</v>
      </c>
      <c r="B14" s="21">
        <v>21161776738</v>
      </c>
      <c r="C14" s="21">
        <v>1724588309.3200002</v>
      </c>
      <c r="D14" s="21">
        <v>3695824219.8099999</v>
      </c>
      <c r="E14" s="21">
        <v>17465952518.189999</v>
      </c>
      <c r="F14" s="18"/>
    </row>
    <row r="15" spans="1:8" ht="15" customHeight="1" x14ac:dyDescent="0.25">
      <c r="A15" s="20" t="s">
        <v>16</v>
      </c>
      <c r="B15" s="21">
        <v>1049653311</v>
      </c>
      <c r="C15" s="21">
        <v>56971842.490000002</v>
      </c>
      <c r="D15" s="21">
        <v>124327127.90000001</v>
      </c>
      <c r="E15" s="21">
        <v>925326183.10000002</v>
      </c>
      <c r="F15" s="18"/>
    </row>
    <row r="16" spans="1:8" ht="15" customHeight="1" x14ac:dyDescent="0.25">
      <c r="A16" s="20" t="s">
        <v>17</v>
      </c>
      <c r="B16" s="21">
        <v>153963622</v>
      </c>
      <c r="C16" s="21">
        <v>17476440.629999999</v>
      </c>
      <c r="D16" s="21">
        <v>32441675.57</v>
      </c>
      <c r="E16" s="21">
        <v>121521946.43000001</v>
      </c>
      <c r="F16" s="18"/>
    </row>
    <row r="17" spans="1:22" ht="15" customHeight="1" x14ac:dyDescent="0.25">
      <c r="A17" s="20" t="s">
        <v>18</v>
      </c>
      <c r="B17" s="21">
        <v>1194382769</v>
      </c>
      <c r="C17" s="21">
        <v>92029300.819999993</v>
      </c>
      <c r="D17" s="21">
        <v>187351289.75999999</v>
      </c>
      <c r="E17" s="21">
        <v>1007031479.24</v>
      </c>
      <c r="F17" s="18"/>
    </row>
    <row r="18" spans="1:22" ht="15" customHeight="1" x14ac:dyDescent="0.25">
      <c r="A18" s="20" t="s">
        <v>19</v>
      </c>
      <c r="B18" s="21">
        <v>18763777036</v>
      </c>
      <c r="C18" s="21">
        <v>1558110725.3800001</v>
      </c>
      <c r="D18" s="21">
        <v>3351704126.5799999</v>
      </c>
      <c r="E18" s="21">
        <v>15412072909.42</v>
      </c>
      <c r="F18" s="18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</row>
    <row r="19" spans="1:22" ht="15" customHeight="1" x14ac:dyDescent="0.25">
      <c r="A19" s="20" t="s">
        <v>20</v>
      </c>
      <c r="B19" s="21">
        <v>1177729356</v>
      </c>
      <c r="C19" s="21">
        <v>81141312.400000006</v>
      </c>
      <c r="D19" s="21">
        <v>158300345.41</v>
      </c>
      <c r="E19" s="21">
        <v>1019429010.59</v>
      </c>
      <c r="F19" s="18"/>
    </row>
    <row r="20" spans="1:22" ht="15" customHeight="1" x14ac:dyDescent="0.25">
      <c r="A20" s="19" t="s">
        <v>21</v>
      </c>
      <c r="B20" s="17">
        <v>684576732</v>
      </c>
      <c r="C20" s="17">
        <v>53894923.039999999</v>
      </c>
      <c r="D20" s="17">
        <v>67382852.579999998</v>
      </c>
      <c r="E20" s="17">
        <v>617193879.41999996</v>
      </c>
      <c r="F20" s="18"/>
    </row>
    <row r="21" spans="1:22" ht="15" customHeight="1" x14ac:dyDescent="0.25">
      <c r="A21" s="19" t="s">
        <v>22</v>
      </c>
      <c r="B21" s="17">
        <v>1144702078.95</v>
      </c>
      <c r="C21" s="17">
        <v>126789119.90000001</v>
      </c>
      <c r="D21" s="17">
        <v>234286060.10999995</v>
      </c>
      <c r="E21" s="17">
        <v>910416018.84000003</v>
      </c>
      <c r="F21" s="18"/>
    </row>
    <row r="22" spans="1:22" ht="15" customHeight="1" x14ac:dyDescent="0.25">
      <c r="A22" s="23" t="s">
        <v>23</v>
      </c>
      <c r="B22" s="21">
        <v>13919557</v>
      </c>
      <c r="C22" s="21">
        <v>1141425.73</v>
      </c>
      <c r="D22" s="21">
        <v>2407309.79</v>
      </c>
      <c r="E22" s="21">
        <v>11512247.210000001</v>
      </c>
      <c r="F22" s="18"/>
    </row>
    <row r="23" spans="1:22" ht="15" customHeight="1" x14ac:dyDescent="0.25">
      <c r="A23" s="24" t="s">
        <v>24</v>
      </c>
      <c r="B23" s="21">
        <v>1702557</v>
      </c>
      <c r="C23" s="21">
        <v>100633.43</v>
      </c>
      <c r="D23" s="21">
        <v>190509.21</v>
      </c>
      <c r="E23" s="21">
        <v>1512047.79</v>
      </c>
      <c r="F23" s="18"/>
    </row>
    <row r="24" spans="1:22" ht="15" customHeight="1" x14ac:dyDescent="0.25">
      <c r="A24" s="20" t="s">
        <v>25</v>
      </c>
      <c r="B24" s="21">
        <v>12217000</v>
      </c>
      <c r="C24" s="21">
        <v>1040792.3</v>
      </c>
      <c r="D24" s="21">
        <v>2216800.58</v>
      </c>
      <c r="E24" s="21">
        <v>10000199.42</v>
      </c>
      <c r="F24" s="18"/>
    </row>
    <row r="25" spans="1:22" ht="15" customHeight="1" x14ac:dyDescent="0.25">
      <c r="A25" s="20" t="s">
        <v>26</v>
      </c>
      <c r="B25" s="21">
        <v>1128331521.95</v>
      </c>
      <c r="C25" s="21">
        <v>125645232.13</v>
      </c>
      <c r="D25" s="21">
        <v>223264056.23999998</v>
      </c>
      <c r="E25" s="21">
        <v>905067465.71000004</v>
      </c>
      <c r="F25" s="18"/>
    </row>
    <row r="26" spans="1:22" ht="15" customHeight="1" x14ac:dyDescent="0.25">
      <c r="A26" s="20" t="s">
        <v>27</v>
      </c>
      <c r="B26" s="21">
        <v>541963546.95000005</v>
      </c>
      <c r="C26" s="21">
        <v>66344172.100000001</v>
      </c>
      <c r="D26" s="21">
        <v>146534112.55000001</v>
      </c>
      <c r="E26" s="21">
        <v>395429434.40000004</v>
      </c>
      <c r="F26" s="18"/>
    </row>
    <row r="27" spans="1:22" ht="15" customHeight="1" x14ac:dyDescent="0.25">
      <c r="A27" s="20" t="s">
        <v>28</v>
      </c>
      <c r="B27" s="21">
        <v>1422515</v>
      </c>
      <c r="C27" s="21">
        <v>133411.26999999999</v>
      </c>
      <c r="D27" s="21">
        <v>301535.92</v>
      </c>
      <c r="E27" s="21">
        <v>1120979.08</v>
      </c>
      <c r="F27" s="18"/>
    </row>
    <row r="28" spans="1:22" ht="15" customHeight="1" x14ac:dyDescent="0.25">
      <c r="A28" s="20" t="s">
        <v>29</v>
      </c>
      <c r="B28" s="21">
        <v>344738000</v>
      </c>
      <c r="C28" s="21">
        <v>44700109.600000001</v>
      </c>
      <c r="D28" s="21">
        <v>54008553.549999997</v>
      </c>
      <c r="E28" s="21">
        <v>290729446.44999999</v>
      </c>
      <c r="F28" s="18"/>
    </row>
    <row r="29" spans="1:22" ht="15" customHeight="1" x14ac:dyDescent="0.25">
      <c r="A29" s="20" t="s">
        <v>30</v>
      </c>
      <c r="B29" s="21">
        <v>17238292</v>
      </c>
      <c r="C29" s="21">
        <v>1332402.3799999999</v>
      </c>
      <c r="D29" s="21">
        <v>2809650.02</v>
      </c>
      <c r="E29" s="21">
        <v>14428641.98</v>
      </c>
      <c r="F29" s="18"/>
    </row>
    <row r="30" spans="1:22" ht="15" customHeight="1" x14ac:dyDescent="0.25">
      <c r="A30" s="20" t="s">
        <v>31</v>
      </c>
      <c r="B30" s="21">
        <v>222969168</v>
      </c>
      <c r="C30" s="21">
        <v>13135136.779999999</v>
      </c>
      <c r="D30" s="21">
        <v>19610204.199999999</v>
      </c>
      <c r="E30" s="21">
        <v>203358963.80000001</v>
      </c>
      <c r="F30" s="18"/>
    </row>
    <row r="31" spans="1:22" ht="15" customHeight="1" x14ac:dyDescent="0.25">
      <c r="A31" s="20" t="s">
        <v>32</v>
      </c>
      <c r="B31" s="21">
        <v>0</v>
      </c>
      <c r="C31" s="21">
        <v>0</v>
      </c>
      <c r="D31" s="21">
        <v>25782.13</v>
      </c>
      <c r="E31" s="21">
        <v>-25782.13</v>
      </c>
      <c r="F31" s="18"/>
    </row>
    <row r="32" spans="1:22" ht="15" customHeight="1" x14ac:dyDescent="0.25">
      <c r="A32" s="20" t="s">
        <v>33</v>
      </c>
      <c r="B32" s="21">
        <v>0</v>
      </c>
      <c r="C32" s="21">
        <v>0</v>
      </c>
      <c r="D32" s="21">
        <v>25782.13</v>
      </c>
      <c r="E32" s="21">
        <v>-25782.13</v>
      </c>
      <c r="F32" s="18"/>
    </row>
    <row r="33" spans="1:6" ht="15" customHeight="1" x14ac:dyDescent="0.25">
      <c r="A33" s="20" t="s">
        <v>34</v>
      </c>
      <c r="B33" s="21">
        <v>2451000</v>
      </c>
      <c r="C33" s="21">
        <v>2462.04</v>
      </c>
      <c r="D33" s="21">
        <v>8588911.9500000011</v>
      </c>
      <c r="E33" s="21">
        <v>-6137911.9500000011</v>
      </c>
      <c r="F33" s="18"/>
    </row>
    <row r="34" spans="1:6" ht="15" customHeight="1" x14ac:dyDescent="0.25">
      <c r="A34" s="20" t="s">
        <v>35</v>
      </c>
      <c r="B34" s="21">
        <v>0</v>
      </c>
      <c r="C34" s="21">
        <v>170.66</v>
      </c>
      <c r="D34" s="21">
        <v>2318.38</v>
      </c>
      <c r="E34" s="21">
        <v>-2318.38</v>
      </c>
      <c r="F34" s="18"/>
    </row>
    <row r="35" spans="1:6" ht="15" customHeight="1" x14ac:dyDescent="0.25">
      <c r="A35" s="20" t="s">
        <v>36</v>
      </c>
      <c r="B35" s="21">
        <v>2451000</v>
      </c>
      <c r="C35" s="21">
        <v>2291.38</v>
      </c>
      <c r="D35" s="21">
        <v>8586593.5700000003</v>
      </c>
      <c r="E35" s="21">
        <v>-6135593.5700000003</v>
      </c>
      <c r="F35" s="18"/>
    </row>
    <row r="36" spans="1:6" ht="15" customHeight="1" x14ac:dyDescent="0.25">
      <c r="A36" s="19" t="s">
        <v>37</v>
      </c>
      <c r="B36" s="17">
        <v>230000</v>
      </c>
      <c r="C36" s="17">
        <v>0</v>
      </c>
      <c r="D36" s="17">
        <v>160</v>
      </c>
      <c r="E36" s="17">
        <v>229840</v>
      </c>
      <c r="F36" s="18"/>
    </row>
    <row r="37" spans="1:6" ht="15" customHeight="1" x14ac:dyDescent="0.25">
      <c r="A37" s="19" t="s">
        <v>38</v>
      </c>
      <c r="B37" s="17">
        <v>7679666</v>
      </c>
      <c r="C37" s="17">
        <v>283156.06</v>
      </c>
      <c r="D37" s="17">
        <v>769414.86</v>
      </c>
      <c r="E37" s="17">
        <v>6910251.1399999997</v>
      </c>
      <c r="F37" s="18"/>
    </row>
    <row r="38" spans="1:6" ht="15" customHeight="1" x14ac:dyDescent="0.25">
      <c r="A38" s="19" t="s">
        <v>39</v>
      </c>
      <c r="B38" s="17">
        <v>59901372</v>
      </c>
      <c r="C38" s="17">
        <v>4303073.2</v>
      </c>
      <c r="D38" s="17">
        <v>11454503.91</v>
      </c>
      <c r="E38" s="17">
        <v>48446868.090000004</v>
      </c>
      <c r="F38" s="18"/>
    </row>
    <row r="39" spans="1:6" ht="15" customHeight="1" x14ac:dyDescent="0.25">
      <c r="A39" s="19" t="s">
        <v>40</v>
      </c>
      <c r="B39" s="17">
        <v>7334210084.1499996</v>
      </c>
      <c r="C39" s="17">
        <v>902183366.36999989</v>
      </c>
      <c r="D39" s="17">
        <v>1519456934.9400003</v>
      </c>
      <c r="E39" s="17">
        <v>5814753149.21</v>
      </c>
      <c r="F39" s="18"/>
    </row>
    <row r="40" spans="1:6" ht="15" customHeight="1" x14ac:dyDescent="0.25">
      <c r="A40" s="20" t="s">
        <v>41</v>
      </c>
      <c r="B40" s="21">
        <v>5535406583.1499996</v>
      </c>
      <c r="C40" s="21">
        <v>760397960.5999999</v>
      </c>
      <c r="D40" s="21">
        <v>1219004196.5500002</v>
      </c>
      <c r="E40" s="21">
        <v>4316402386.6000004</v>
      </c>
      <c r="F40" s="18"/>
    </row>
    <row r="41" spans="1:6" ht="15" customHeight="1" x14ac:dyDescent="0.25">
      <c r="A41" s="20" t="s">
        <v>42</v>
      </c>
      <c r="B41" s="21">
        <v>3025442963</v>
      </c>
      <c r="C41" s="21">
        <v>350414830.81999999</v>
      </c>
      <c r="D41" s="21">
        <v>597808640.60000002</v>
      </c>
      <c r="E41" s="21">
        <v>2427634322.4000001</v>
      </c>
      <c r="F41" s="18"/>
    </row>
    <row r="42" spans="1:6" ht="15" customHeight="1" x14ac:dyDescent="0.25">
      <c r="A42" s="20" t="s">
        <v>43</v>
      </c>
      <c r="B42" s="21">
        <v>188629247</v>
      </c>
      <c r="C42" s="21">
        <v>16957947.510000002</v>
      </c>
      <c r="D42" s="21">
        <v>33262817.199999999</v>
      </c>
      <c r="E42" s="21">
        <v>155366429.80000001</v>
      </c>
      <c r="F42" s="18"/>
    </row>
    <row r="43" spans="1:6" ht="15" customHeight="1" x14ac:dyDescent="0.25">
      <c r="A43" s="20" t="s">
        <v>44</v>
      </c>
      <c r="B43" s="21">
        <v>0</v>
      </c>
      <c r="C43" s="21">
        <v>0</v>
      </c>
      <c r="D43" s="21">
        <v>4611596.8899999997</v>
      </c>
      <c r="E43" s="21">
        <v>-4611596.8899999997</v>
      </c>
      <c r="F43" s="18"/>
    </row>
    <row r="44" spans="1:6" ht="27" customHeight="1" x14ac:dyDescent="0.25">
      <c r="A44" s="20" t="s">
        <v>45</v>
      </c>
      <c r="B44" s="21">
        <v>11221</v>
      </c>
      <c r="C44" s="21">
        <v>0</v>
      </c>
      <c r="D44" s="21">
        <v>0</v>
      </c>
      <c r="E44" s="21">
        <v>11221</v>
      </c>
      <c r="F44" s="18"/>
    </row>
    <row r="45" spans="1:6" ht="15" customHeight="1" x14ac:dyDescent="0.25">
      <c r="A45" s="20" t="s">
        <v>46</v>
      </c>
      <c r="B45" s="21">
        <v>0</v>
      </c>
      <c r="C45" s="21">
        <v>0</v>
      </c>
      <c r="D45" s="21">
        <v>106763.68</v>
      </c>
      <c r="E45" s="21">
        <v>-106763.68</v>
      </c>
      <c r="F45" s="18"/>
    </row>
    <row r="46" spans="1:6" ht="15" customHeight="1" x14ac:dyDescent="0.25">
      <c r="A46" s="20" t="s">
        <v>47</v>
      </c>
      <c r="B46" s="21">
        <v>983812</v>
      </c>
      <c r="C46" s="21">
        <v>237042.7</v>
      </c>
      <c r="D46" s="21">
        <v>398331.23</v>
      </c>
      <c r="E46" s="21">
        <v>585480.77</v>
      </c>
      <c r="F46" s="18"/>
    </row>
    <row r="47" spans="1:6" ht="15" customHeight="1" x14ac:dyDescent="0.25">
      <c r="A47" s="20" t="s">
        <v>48</v>
      </c>
      <c r="B47" s="21">
        <v>306548841</v>
      </c>
      <c r="C47" s="21">
        <v>32603172.449999999</v>
      </c>
      <c r="D47" s="21">
        <v>59840010.039999999</v>
      </c>
      <c r="E47" s="21">
        <v>246708830.96000001</v>
      </c>
      <c r="F47" s="18"/>
    </row>
    <row r="48" spans="1:6" ht="15" customHeight="1" x14ac:dyDescent="0.25">
      <c r="A48" s="20" t="s">
        <v>49</v>
      </c>
      <c r="B48" s="21">
        <v>243674654</v>
      </c>
      <c r="C48" s="21">
        <v>24915452.190000001</v>
      </c>
      <c r="D48" s="21">
        <v>46813285.340000004</v>
      </c>
      <c r="E48" s="21">
        <v>196861368.66</v>
      </c>
      <c r="F48" s="18"/>
    </row>
    <row r="49" spans="1:6" ht="15" customHeight="1" x14ac:dyDescent="0.25">
      <c r="A49" s="20" t="s">
        <v>50</v>
      </c>
      <c r="B49" s="21">
        <v>537978561</v>
      </c>
      <c r="C49" s="21">
        <v>202886068.71000001</v>
      </c>
      <c r="D49" s="21">
        <v>202886068.71000001</v>
      </c>
      <c r="E49" s="21">
        <v>335092492.28999996</v>
      </c>
      <c r="F49" s="18"/>
    </row>
    <row r="50" spans="1:6" ht="15" customHeight="1" x14ac:dyDescent="0.25">
      <c r="A50" s="20" t="s">
        <v>51</v>
      </c>
      <c r="B50" s="21">
        <v>14031462</v>
      </c>
      <c r="C50" s="21">
        <v>1399167.77</v>
      </c>
      <c r="D50" s="21">
        <v>2877743.72</v>
      </c>
      <c r="E50" s="21">
        <v>11153718.279999999</v>
      </c>
      <c r="F50" s="18"/>
    </row>
    <row r="51" spans="1:6" ht="15" customHeight="1" x14ac:dyDescent="0.25">
      <c r="A51" s="20" t="s">
        <v>52</v>
      </c>
      <c r="B51" s="21">
        <v>10273000</v>
      </c>
      <c r="C51" s="21">
        <v>1003500</v>
      </c>
      <c r="D51" s="21">
        <v>2007000</v>
      </c>
      <c r="E51" s="21">
        <v>8266000</v>
      </c>
      <c r="F51" s="18"/>
    </row>
    <row r="52" spans="1:6" ht="20.25" customHeight="1" x14ac:dyDescent="0.25">
      <c r="A52" s="20" t="s">
        <v>53</v>
      </c>
      <c r="B52" s="21">
        <v>711532597</v>
      </c>
      <c r="C52" s="21">
        <v>98623891.739999995</v>
      </c>
      <c r="D52" s="21">
        <v>172808179.25999999</v>
      </c>
      <c r="E52" s="21">
        <v>538724417.74000001</v>
      </c>
      <c r="F52" s="18"/>
    </row>
    <row r="53" spans="1:6" ht="15" customHeight="1" x14ac:dyDescent="0.25">
      <c r="A53" s="20" t="s">
        <v>54</v>
      </c>
      <c r="B53" s="21">
        <v>11052963</v>
      </c>
      <c r="C53" s="21">
        <v>854776.56</v>
      </c>
      <c r="D53" s="21">
        <v>3200491.26</v>
      </c>
      <c r="E53" s="21">
        <v>7852471.7400000002</v>
      </c>
      <c r="F53" s="18"/>
    </row>
    <row r="54" spans="1:6" ht="27" customHeight="1" x14ac:dyDescent="0.25">
      <c r="A54" s="20" t="s">
        <v>55</v>
      </c>
      <c r="B54" s="21">
        <v>18630163</v>
      </c>
      <c r="C54" s="21">
        <v>4562308.5999999996</v>
      </c>
      <c r="D54" s="21">
        <v>4562308.5999999996</v>
      </c>
      <c r="E54" s="21">
        <v>14067854.4</v>
      </c>
      <c r="F54" s="18"/>
    </row>
    <row r="55" spans="1:6" ht="15" customHeight="1" x14ac:dyDescent="0.25">
      <c r="A55" s="20" t="s">
        <v>56</v>
      </c>
      <c r="B55" s="21">
        <v>552000</v>
      </c>
      <c r="C55" s="21">
        <v>0</v>
      </c>
      <c r="D55" s="21">
        <v>0</v>
      </c>
      <c r="E55" s="21">
        <v>552000</v>
      </c>
      <c r="F55" s="18"/>
    </row>
    <row r="56" spans="1:6" ht="15" customHeight="1" x14ac:dyDescent="0.25">
      <c r="A56" s="20" t="s">
        <v>57</v>
      </c>
      <c r="B56" s="21">
        <v>270490</v>
      </c>
      <c r="C56" s="21">
        <v>0</v>
      </c>
      <c r="D56" s="21">
        <v>0</v>
      </c>
      <c r="E56" s="21">
        <v>270490</v>
      </c>
      <c r="F56" s="18"/>
    </row>
    <row r="57" spans="1:6" ht="15" customHeight="1" x14ac:dyDescent="0.25">
      <c r="A57" s="20" t="s">
        <v>58</v>
      </c>
      <c r="B57" s="21">
        <v>75000000</v>
      </c>
      <c r="C57" s="21">
        <v>8971774.2899999991</v>
      </c>
      <c r="D57" s="21">
        <v>19892497.170000002</v>
      </c>
      <c r="E57" s="21">
        <v>55107502.829999998</v>
      </c>
      <c r="F57" s="18"/>
    </row>
    <row r="58" spans="1:6" ht="15" customHeight="1" x14ac:dyDescent="0.25">
      <c r="A58" s="20" t="s">
        <v>59</v>
      </c>
      <c r="B58" s="21">
        <v>34000</v>
      </c>
      <c r="C58" s="21">
        <v>0</v>
      </c>
      <c r="D58" s="21">
        <v>0</v>
      </c>
      <c r="E58" s="21">
        <v>34000</v>
      </c>
      <c r="F58" s="18"/>
    </row>
    <row r="59" spans="1:6" ht="15" customHeight="1" x14ac:dyDescent="0.25">
      <c r="A59" s="20" t="s">
        <v>60</v>
      </c>
      <c r="B59" s="21">
        <v>25000000</v>
      </c>
      <c r="C59" s="21">
        <v>0</v>
      </c>
      <c r="D59" s="21">
        <v>0</v>
      </c>
      <c r="E59" s="21">
        <v>25000000</v>
      </c>
      <c r="F59" s="18"/>
    </row>
    <row r="60" spans="1:6" ht="15" customHeight="1" x14ac:dyDescent="0.25">
      <c r="A60" s="20" t="s">
        <v>61</v>
      </c>
      <c r="B60" s="21">
        <v>500000</v>
      </c>
      <c r="C60" s="21">
        <v>0</v>
      </c>
      <c r="D60" s="21">
        <v>0</v>
      </c>
      <c r="E60" s="21">
        <v>500000</v>
      </c>
      <c r="F60" s="18"/>
    </row>
    <row r="61" spans="1:6" ht="15" customHeight="1" x14ac:dyDescent="0.25">
      <c r="A61" s="20" t="s">
        <v>62</v>
      </c>
      <c r="B61" s="21">
        <v>1035000</v>
      </c>
      <c r="C61" s="21">
        <v>0</v>
      </c>
      <c r="D61" s="21">
        <v>0</v>
      </c>
      <c r="E61" s="21">
        <v>1035000</v>
      </c>
      <c r="F61" s="18"/>
    </row>
    <row r="62" spans="1:6" ht="15" customHeight="1" x14ac:dyDescent="0.25">
      <c r="A62" s="20" t="s">
        <v>63</v>
      </c>
      <c r="B62" s="21">
        <v>10000000</v>
      </c>
      <c r="C62" s="21">
        <v>1546191.81</v>
      </c>
      <c r="D62" s="21">
        <v>5410566.1900000004</v>
      </c>
      <c r="E62" s="21">
        <v>4589433.8099999996</v>
      </c>
      <c r="F62" s="18"/>
    </row>
    <row r="63" spans="1:6" ht="15" customHeight="1" x14ac:dyDescent="0.25">
      <c r="A63" s="20" t="s">
        <v>64</v>
      </c>
      <c r="B63" s="21">
        <v>1001118</v>
      </c>
      <c r="C63" s="21">
        <v>2031755.47</v>
      </c>
      <c r="D63" s="21">
        <v>2031755.47</v>
      </c>
      <c r="E63" s="21">
        <v>-1030637.47</v>
      </c>
      <c r="F63" s="18"/>
    </row>
    <row r="64" spans="1:6" ht="15" customHeight="1" x14ac:dyDescent="0.25">
      <c r="A64" s="20" t="s">
        <v>65</v>
      </c>
      <c r="B64" s="21">
        <v>340000</v>
      </c>
      <c r="C64" s="21">
        <v>15797.25</v>
      </c>
      <c r="D64" s="21">
        <v>15797.25</v>
      </c>
      <c r="E64" s="21">
        <v>324202.75</v>
      </c>
      <c r="F64" s="18"/>
    </row>
    <row r="65" spans="1:6" ht="15" customHeight="1" x14ac:dyDescent="0.25">
      <c r="A65" s="20" t="s">
        <v>66</v>
      </c>
      <c r="B65" s="21">
        <v>32782880</v>
      </c>
      <c r="C65" s="21">
        <v>6690000</v>
      </c>
      <c r="D65" s="21">
        <v>6690000</v>
      </c>
      <c r="E65" s="21">
        <v>26092880</v>
      </c>
      <c r="F65" s="18"/>
    </row>
    <row r="66" spans="1:6" ht="15" customHeight="1" x14ac:dyDescent="0.25">
      <c r="A66" s="20" t="s">
        <v>67</v>
      </c>
      <c r="B66" s="21">
        <v>4500000</v>
      </c>
      <c r="C66" s="21">
        <v>0</v>
      </c>
      <c r="D66" s="21">
        <v>0</v>
      </c>
      <c r="E66" s="21">
        <v>4500000</v>
      </c>
      <c r="F66" s="18"/>
    </row>
    <row r="67" spans="1:6" ht="15" customHeight="1" x14ac:dyDescent="0.25">
      <c r="A67" s="20" t="s">
        <v>68</v>
      </c>
      <c r="B67" s="21">
        <v>550000</v>
      </c>
      <c r="C67" s="21">
        <v>0</v>
      </c>
      <c r="D67" s="21">
        <v>0</v>
      </c>
      <c r="E67" s="21">
        <v>550000</v>
      </c>
      <c r="F67" s="18"/>
    </row>
    <row r="68" spans="1:6" ht="15" customHeight="1" x14ac:dyDescent="0.25">
      <c r="A68" s="20" t="s">
        <v>69</v>
      </c>
      <c r="B68" s="21">
        <v>106639722</v>
      </c>
      <c r="C68" s="21">
        <v>6677875.1299999999</v>
      </c>
      <c r="D68" s="21">
        <v>13355750.26</v>
      </c>
      <c r="E68" s="21">
        <v>93283971.739999995</v>
      </c>
      <c r="F68" s="18"/>
    </row>
    <row r="69" spans="1:6" ht="15" customHeight="1" x14ac:dyDescent="0.25">
      <c r="A69" s="20" t="s">
        <v>70</v>
      </c>
      <c r="B69" s="21">
        <v>35000000</v>
      </c>
      <c r="C69" s="21">
        <v>0</v>
      </c>
      <c r="D69" s="21">
        <v>30344346.789999999</v>
      </c>
      <c r="E69" s="21">
        <v>4655653.2100000009</v>
      </c>
      <c r="F69" s="18"/>
    </row>
    <row r="70" spans="1:6" ht="15" customHeight="1" x14ac:dyDescent="0.25">
      <c r="A70" s="20" t="s">
        <v>71</v>
      </c>
      <c r="B70" s="21">
        <v>101373434</v>
      </c>
      <c r="C70" s="21">
        <v>0</v>
      </c>
      <c r="D70" s="21">
        <v>0</v>
      </c>
      <c r="E70" s="21">
        <v>101373434</v>
      </c>
      <c r="F70" s="18"/>
    </row>
    <row r="71" spans="1:6" ht="15" customHeight="1" x14ac:dyDescent="0.25">
      <c r="A71" s="20" t="s">
        <v>72</v>
      </c>
      <c r="B71" s="21">
        <v>72038455.150000006</v>
      </c>
      <c r="C71" s="21">
        <v>6407.6</v>
      </c>
      <c r="D71" s="21">
        <v>10080246.890000001</v>
      </c>
      <c r="E71" s="21">
        <v>61958208.260000005</v>
      </c>
      <c r="F71" s="18"/>
    </row>
    <row r="72" spans="1:6" ht="15" customHeight="1" x14ac:dyDescent="0.25">
      <c r="A72" s="20" t="s">
        <v>73</v>
      </c>
      <c r="B72" s="21">
        <v>3267484</v>
      </c>
      <c r="C72" s="21">
        <v>18143.560000000001</v>
      </c>
      <c r="D72" s="21">
        <v>1001544.3</v>
      </c>
      <c r="E72" s="21">
        <v>2265939.7000000002</v>
      </c>
      <c r="F72" s="18"/>
    </row>
    <row r="73" spans="1:6" ht="15" customHeight="1" x14ac:dyDescent="0.25">
      <c r="A73" s="20" t="s">
        <v>74</v>
      </c>
      <c r="B73" s="21">
        <v>34000</v>
      </c>
      <c r="C73" s="21">
        <v>0</v>
      </c>
      <c r="D73" s="21">
        <v>0</v>
      </c>
      <c r="E73" s="21">
        <v>34000</v>
      </c>
      <c r="F73" s="18"/>
    </row>
    <row r="74" spans="1:6" ht="15" customHeight="1" x14ac:dyDescent="0.25">
      <c r="A74" s="20" t="s">
        <v>75</v>
      </c>
      <c r="B74" s="21">
        <v>3233484</v>
      </c>
      <c r="C74" s="21">
        <v>18143.560000000001</v>
      </c>
      <c r="D74" s="21">
        <v>1001544.3</v>
      </c>
      <c r="E74" s="21">
        <v>2231939.7000000002</v>
      </c>
      <c r="F74" s="18"/>
    </row>
    <row r="75" spans="1:6" ht="15" customHeight="1" x14ac:dyDescent="0.25">
      <c r="A75" s="20" t="s">
        <v>76</v>
      </c>
      <c r="B75" s="21">
        <v>16723750</v>
      </c>
      <c r="C75" s="21">
        <v>333556.53000000003</v>
      </c>
      <c r="D75" s="21">
        <v>1616692.64</v>
      </c>
      <c r="E75" s="21">
        <v>15107057.359999999</v>
      </c>
      <c r="F75" s="18"/>
    </row>
    <row r="76" spans="1:6" ht="15" customHeight="1" x14ac:dyDescent="0.25">
      <c r="A76" s="23" t="s">
        <v>77</v>
      </c>
      <c r="B76" s="21">
        <v>16723750</v>
      </c>
      <c r="C76" s="21">
        <v>333556.53000000003</v>
      </c>
      <c r="D76" s="21">
        <v>1616692.64</v>
      </c>
      <c r="E76" s="21">
        <v>15107057.359999999</v>
      </c>
      <c r="F76" s="18"/>
    </row>
    <row r="77" spans="1:6" ht="15" customHeight="1" x14ac:dyDescent="0.25">
      <c r="A77" s="25" t="s">
        <v>78</v>
      </c>
      <c r="B77" s="21">
        <v>1778733085</v>
      </c>
      <c r="C77" s="21">
        <v>141433705.68000001</v>
      </c>
      <c r="D77" s="21">
        <v>297834501.44999999</v>
      </c>
      <c r="E77" s="21">
        <v>1480898583.55</v>
      </c>
      <c r="F77" s="18"/>
    </row>
    <row r="78" spans="1:6" ht="19.5" customHeight="1" x14ac:dyDescent="0.25">
      <c r="A78" s="25" t="s">
        <v>79</v>
      </c>
      <c r="B78" s="21">
        <v>1778733085</v>
      </c>
      <c r="C78" s="21">
        <v>141433705.68000001</v>
      </c>
      <c r="D78" s="21">
        <v>297834501.44999999</v>
      </c>
      <c r="E78" s="21">
        <v>1480898583.55</v>
      </c>
      <c r="F78" s="18"/>
    </row>
    <row r="79" spans="1:6" ht="15" customHeight="1" x14ac:dyDescent="0.25">
      <c r="A79" s="25" t="s">
        <v>80</v>
      </c>
      <c r="B79" s="21">
        <v>79182</v>
      </c>
      <c r="C79" s="21">
        <v>0</v>
      </c>
      <c r="D79" s="21">
        <v>0</v>
      </c>
      <c r="E79" s="21">
        <v>79182</v>
      </c>
      <c r="F79" s="18"/>
    </row>
    <row r="80" spans="1:6" ht="15" customHeight="1" x14ac:dyDescent="0.25">
      <c r="A80" s="26" t="s">
        <v>81</v>
      </c>
      <c r="B80" s="21">
        <v>79182</v>
      </c>
      <c r="C80" s="21">
        <v>0</v>
      </c>
      <c r="D80" s="21">
        <v>0</v>
      </c>
      <c r="E80" s="21">
        <v>79182</v>
      </c>
      <c r="F80" s="18"/>
    </row>
    <row r="81" spans="1:6" ht="15" customHeight="1" x14ac:dyDescent="0.25">
      <c r="A81" s="27" t="s">
        <v>82</v>
      </c>
      <c r="B81" s="27">
        <v>590103369</v>
      </c>
      <c r="C81" s="27">
        <v>72215924.390000001</v>
      </c>
      <c r="D81" s="27">
        <v>132482815.56</v>
      </c>
      <c r="E81" s="27">
        <v>457620553.44000006</v>
      </c>
      <c r="F81" s="18"/>
    </row>
    <row r="82" spans="1:6" ht="15" customHeight="1" x14ac:dyDescent="0.25">
      <c r="A82" s="28" t="s">
        <v>83</v>
      </c>
      <c r="B82" s="21">
        <v>175313837</v>
      </c>
      <c r="C82" s="21">
        <v>11739710.029999999</v>
      </c>
      <c r="D82" s="21">
        <v>24634602.039999999</v>
      </c>
      <c r="E82" s="21">
        <v>150679234.96000001</v>
      </c>
      <c r="F82" s="18"/>
    </row>
    <row r="83" spans="1:6" ht="15" customHeight="1" x14ac:dyDescent="0.25">
      <c r="A83" s="28" t="s">
        <v>84</v>
      </c>
      <c r="B83" s="21">
        <v>65840817</v>
      </c>
      <c r="C83" s="21">
        <v>13967242.390000001</v>
      </c>
      <c r="D83" s="21">
        <v>21829752.920000002</v>
      </c>
      <c r="E83" s="21">
        <v>44011064.079999998</v>
      </c>
      <c r="F83" s="18"/>
    </row>
    <row r="84" spans="1:6" ht="15" customHeight="1" x14ac:dyDescent="0.25">
      <c r="A84" s="28" t="s">
        <v>85</v>
      </c>
      <c r="B84" s="21">
        <v>0</v>
      </c>
      <c r="C84" s="21">
        <v>0</v>
      </c>
      <c r="D84" s="21">
        <v>0</v>
      </c>
      <c r="E84" s="21">
        <v>0</v>
      </c>
      <c r="F84" s="18"/>
    </row>
    <row r="85" spans="1:6" ht="15" customHeight="1" x14ac:dyDescent="0.25">
      <c r="A85" s="28" t="s">
        <v>86</v>
      </c>
      <c r="B85" s="21">
        <v>348948715</v>
      </c>
      <c r="C85" s="21">
        <v>46508971.969999999</v>
      </c>
      <c r="D85" s="21">
        <v>86018460.599999994</v>
      </c>
      <c r="E85" s="21">
        <v>262930254.40000001</v>
      </c>
      <c r="F85" s="18"/>
    </row>
    <row r="86" spans="1:6" ht="15" customHeight="1" x14ac:dyDescent="0.25">
      <c r="A86" s="27" t="s">
        <v>87</v>
      </c>
      <c r="B86" s="27">
        <v>1346091228</v>
      </c>
      <c r="C86" s="27">
        <v>9918508.4199999999</v>
      </c>
      <c r="D86" s="27">
        <v>36190704.310000002</v>
      </c>
      <c r="E86" s="27">
        <v>1698327683.1999998</v>
      </c>
    </row>
    <row r="87" spans="1:6" ht="15" customHeight="1" x14ac:dyDescent="0.25">
      <c r="A87" s="29" t="s">
        <v>88</v>
      </c>
      <c r="B87" s="27">
        <v>723463855</v>
      </c>
      <c r="C87" s="27">
        <v>0</v>
      </c>
      <c r="D87" s="27">
        <v>15631627.18</v>
      </c>
      <c r="E87" s="27">
        <v>707832227.81999993</v>
      </c>
    </row>
    <row r="88" spans="1:6" ht="15" customHeight="1" x14ac:dyDescent="0.25">
      <c r="A88" s="25" t="s">
        <v>89</v>
      </c>
      <c r="B88" s="21">
        <v>173800429</v>
      </c>
      <c r="C88" s="21">
        <v>0</v>
      </c>
      <c r="D88" s="21">
        <v>0</v>
      </c>
      <c r="E88" s="21">
        <v>173800429</v>
      </c>
    </row>
    <row r="89" spans="1:6" ht="15" customHeight="1" x14ac:dyDescent="0.25">
      <c r="A89" s="25" t="s">
        <v>90</v>
      </c>
      <c r="B89" s="21">
        <v>549663426</v>
      </c>
      <c r="C89" s="21">
        <v>0</v>
      </c>
      <c r="D89" s="21">
        <v>15631627.18</v>
      </c>
      <c r="E89" s="21">
        <v>534031798.81999999</v>
      </c>
    </row>
    <row r="90" spans="1:6" ht="15" customHeight="1" x14ac:dyDescent="0.25">
      <c r="A90" s="30" t="s">
        <v>91</v>
      </c>
      <c r="B90" s="31">
        <v>6200000</v>
      </c>
      <c r="C90" s="31">
        <v>3511098.09</v>
      </c>
      <c r="D90" s="31">
        <v>7720000.3399999999</v>
      </c>
      <c r="E90" s="17">
        <v>-1520000.3399999999</v>
      </c>
    </row>
    <row r="91" spans="1:6" ht="15" customHeight="1" x14ac:dyDescent="0.25">
      <c r="A91" s="19" t="s">
        <v>92</v>
      </c>
      <c r="B91" s="27">
        <v>383868803</v>
      </c>
      <c r="C91" s="27">
        <v>502304.3</v>
      </c>
      <c r="D91" s="27">
        <v>962004.3</v>
      </c>
      <c r="E91" s="17">
        <v>382906798.69999999</v>
      </c>
    </row>
    <row r="92" spans="1:6" ht="15" customHeight="1" x14ac:dyDescent="0.25">
      <c r="A92" s="20" t="s">
        <v>93</v>
      </c>
      <c r="B92" s="21">
        <v>350358803</v>
      </c>
      <c r="C92" s="21">
        <v>502304.3</v>
      </c>
      <c r="D92" s="21">
        <v>962004.3</v>
      </c>
      <c r="E92" s="21">
        <v>349396798.69999999</v>
      </c>
    </row>
    <row r="93" spans="1:6" ht="15" customHeight="1" x14ac:dyDescent="0.25">
      <c r="A93" s="20" t="s">
        <v>94</v>
      </c>
      <c r="B93" s="21">
        <v>30000000</v>
      </c>
      <c r="C93" s="21">
        <v>0</v>
      </c>
      <c r="D93" s="21">
        <v>0</v>
      </c>
      <c r="E93" s="21">
        <v>30000000</v>
      </c>
    </row>
    <row r="94" spans="1:6" ht="15" customHeight="1" x14ac:dyDescent="0.25">
      <c r="A94" s="20" t="s">
        <v>95</v>
      </c>
      <c r="B94" s="21">
        <v>3500000</v>
      </c>
      <c r="C94" s="21">
        <v>0</v>
      </c>
      <c r="D94" s="21">
        <v>0</v>
      </c>
      <c r="E94" s="21">
        <v>3500000</v>
      </c>
    </row>
    <row r="95" spans="1:6" ht="15" customHeight="1" x14ac:dyDescent="0.25">
      <c r="A95" s="20" t="s">
        <v>96</v>
      </c>
      <c r="B95" s="21">
        <v>10000</v>
      </c>
      <c r="C95" s="21">
        <v>0</v>
      </c>
      <c r="D95" s="21">
        <v>0</v>
      </c>
      <c r="E95" s="21">
        <v>10000</v>
      </c>
    </row>
    <row r="96" spans="1:6" ht="15" customHeight="1" x14ac:dyDescent="0.25">
      <c r="A96" s="19" t="s">
        <v>97</v>
      </c>
      <c r="B96" s="17">
        <v>232558570</v>
      </c>
      <c r="C96" s="17">
        <v>5905106.0300000003</v>
      </c>
      <c r="D96" s="17">
        <v>11877072.49</v>
      </c>
      <c r="E96" s="17">
        <v>220681497.50999999</v>
      </c>
    </row>
    <row r="97" spans="1:5" ht="15" customHeight="1" x14ac:dyDescent="0.25">
      <c r="A97" s="20" t="s">
        <v>98</v>
      </c>
      <c r="B97" s="21">
        <v>232558570</v>
      </c>
      <c r="C97" s="21">
        <v>5905106.0300000003</v>
      </c>
      <c r="D97" s="21">
        <v>11877072.49</v>
      </c>
      <c r="E97" s="21">
        <v>220681497.50999999</v>
      </c>
    </row>
    <row r="98" spans="1:5" ht="15" customHeight="1" x14ac:dyDescent="0.25">
      <c r="A98" s="19" t="s">
        <v>99</v>
      </c>
      <c r="B98" s="17">
        <v>431589350</v>
      </c>
      <c r="C98" s="17">
        <v>29709198.34</v>
      </c>
      <c r="D98" s="17">
        <v>43162190.489999995</v>
      </c>
      <c r="E98" s="17">
        <v>388427159.50999999</v>
      </c>
    </row>
    <row r="99" spans="1:5" ht="15" customHeight="1" x14ac:dyDescent="0.25">
      <c r="A99" s="20" t="s">
        <v>100</v>
      </c>
      <c r="B99" s="21">
        <v>411473948</v>
      </c>
      <c r="C99" s="21">
        <v>28082972.050000001</v>
      </c>
      <c r="D99" s="21">
        <v>39261538.75</v>
      </c>
      <c r="E99" s="21">
        <v>372212409.25</v>
      </c>
    </row>
    <row r="100" spans="1:5" ht="15" customHeight="1" x14ac:dyDescent="0.25">
      <c r="A100" s="20" t="s">
        <v>101</v>
      </c>
      <c r="B100" s="21">
        <v>411473948</v>
      </c>
      <c r="C100" s="21">
        <v>28082972.050000001</v>
      </c>
      <c r="D100" s="21">
        <v>39261538.75</v>
      </c>
      <c r="E100" s="21">
        <v>372212409.25</v>
      </c>
    </row>
    <row r="101" spans="1:5" ht="15" customHeight="1" x14ac:dyDescent="0.25">
      <c r="A101" s="20" t="s">
        <v>102</v>
      </c>
      <c r="B101" s="21">
        <v>7968367</v>
      </c>
      <c r="C101" s="21">
        <v>-2050.23</v>
      </c>
      <c r="D101" s="21">
        <v>1853.58</v>
      </c>
      <c r="E101" s="21">
        <v>7966513.4199999999</v>
      </c>
    </row>
    <row r="102" spans="1:5" ht="15" customHeight="1" x14ac:dyDescent="0.25">
      <c r="A102" s="20" t="s">
        <v>103</v>
      </c>
      <c r="B102" s="21">
        <v>7968367</v>
      </c>
      <c r="C102" s="21">
        <v>-2050.23</v>
      </c>
      <c r="D102" s="21">
        <v>1853.58</v>
      </c>
      <c r="E102" s="21">
        <v>7966513.4199999999</v>
      </c>
    </row>
    <row r="103" spans="1:5" ht="15" customHeight="1" x14ac:dyDescent="0.25">
      <c r="A103" s="20" t="s">
        <v>104</v>
      </c>
      <c r="B103" s="21">
        <v>12067035</v>
      </c>
      <c r="C103" s="21">
        <v>1385844.5</v>
      </c>
      <c r="D103" s="21">
        <v>3401638.16</v>
      </c>
      <c r="E103" s="21">
        <v>8665396.8399999999</v>
      </c>
    </row>
    <row r="104" spans="1:5" ht="15" customHeight="1" x14ac:dyDescent="0.25">
      <c r="A104" s="20" t="s">
        <v>105</v>
      </c>
      <c r="B104" s="21">
        <v>12067035</v>
      </c>
      <c r="C104" s="21">
        <v>1385844.5</v>
      </c>
      <c r="D104" s="21">
        <v>3401638.16</v>
      </c>
      <c r="E104" s="21">
        <v>8665396.8399999999</v>
      </c>
    </row>
    <row r="105" spans="1:5" ht="15" customHeight="1" x14ac:dyDescent="0.25">
      <c r="A105" s="20" t="s">
        <v>106</v>
      </c>
      <c r="B105" s="21">
        <v>80000</v>
      </c>
      <c r="C105" s="21">
        <v>242432.02</v>
      </c>
      <c r="D105" s="21">
        <v>497160</v>
      </c>
      <c r="E105" s="21">
        <v>-417160</v>
      </c>
    </row>
    <row r="106" spans="1:5" ht="15" customHeight="1" x14ac:dyDescent="0.25">
      <c r="A106" s="20" t="s">
        <v>107</v>
      </c>
      <c r="B106" s="21">
        <v>16000</v>
      </c>
      <c r="C106" s="21">
        <v>0</v>
      </c>
      <c r="D106" s="21">
        <v>0</v>
      </c>
      <c r="E106" s="21">
        <v>16000</v>
      </c>
    </row>
    <row r="107" spans="1:5" ht="15" customHeight="1" x14ac:dyDescent="0.25">
      <c r="A107" s="20" t="s">
        <v>108</v>
      </c>
      <c r="B107" s="21">
        <v>64000</v>
      </c>
      <c r="C107" s="21">
        <v>242432.02</v>
      </c>
      <c r="D107" s="21">
        <v>497160</v>
      </c>
      <c r="E107" s="21">
        <v>-433160</v>
      </c>
    </row>
    <row r="108" spans="1:5" ht="15" customHeight="1" x14ac:dyDescent="0.25">
      <c r="A108" s="19" t="s">
        <v>109</v>
      </c>
      <c r="B108" s="17">
        <v>-8947995837</v>
      </c>
      <c r="C108" s="17">
        <v>-744311877.24000001</v>
      </c>
      <c r="D108" s="17">
        <v>-1567238695.3800001</v>
      </c>
      <c r="E108" s="17">
        <v>-7380757141.6199999</v>
      </c>
    </row>
    <row r="109" spans="1:5" ht="15" customHeight="1" x14ac:dyDescent="0.25">
      <c r="A109" s="19" t="s">
        <v>110</v>
      </c>
      <c r="B109" s="17">
        <v>-5345125591</v>
      </c>
      <c r="C109" s="17">
        <v>-428367047.57999998</v>
      </c>
      <c r="D109" s="17">
        <v>-920131893.60000002</v>
      </c>
      <c r="E109" s="17">
        <v>-4424993697.3999996</v>
      </c>
    </row>
    <row r="110" spans="1:5" ht="15" customHeight="1" x14ac:dyDescent="0.25">
      <c r="A110" s="32" t="s">
        <v>111</v>
      </c>
      <c r="B110" s="17">
        <v>-3602870246</v>
      </c>
      <c r="C110" s="17">
        <v>-315944829.66000003</v>
      </c>
      <c r="D110" s="17">
        <v>-647106801.77999997</v>
      </c>
      <c r="E110" s="17">
        <v>-2955763444.2200003</v>
      </c>
    </row>
    <row r="111" spans="1:5" ht="15" customHeight="1" x14ac:dyDescent="0.25">
      <c r="A111" s="33" t="s">
        <v>112</v>
      </c>
      <c r="B111" s="34">
        <v>24990594137.099998</v>
      </c>
      <c r="C111" s="34">
        <v>2260715014.1999998</v>
      </c>
      <c r="D111" s="34">
        <v>4332071506.6000004</v>
      </c>
      <c r="E111" s="17">
        <v>20658522630.5</v>
      </c>
    </row>
    <row r="112" spans="1:5" ht="15" customHeight="1" x14ac:dyDescent="0.2">
      <c r="C112" s="35"/>
      <c r="D112" s="35"/>
    </row>
    <row r="113" spans="3:4" ht="15" customHeight="1" x14ac:dyDescent="0.2">
      <c r="C113" s="35"/>
      <c r="D113" s="35"/>
    </row>
    <row r="114" spans="3:4" ht="15" customHeight="1" x14ac:dyDescent="0.2">
      <c r="C114" s="35"/>
      <c r="D114" s="35"/>
    </row>
    <row r="115" spans="3:4" ht="15" customHeight="1" x14ac:dyDescent="0.2">
      <c r="C115" s="35"/>
      <c r="D115" s="35"/>
    </row>
    <row r="116" spans="3:4" ht="15" customHeight="1" x14ac:dyDescent="0.2">
      <c r="C116" s="35"/>
      <c r="D116" s="35"/>
    </row>
    <row r="117" spans="3:4" ht="15" customHeight="1" x14ac:dyDescent="0.2">
      <c r="C117" s="35"/>
      <c r="D117" s="35"/>
    </row>
  </sheetData>
  <mergeCells count="9">
    <mergeCell ref="A9:D9"/>
    <mergeCell ref="C10:D10"/>
    <mergeCell ref="I18:V18"/>
    <mergeCell ref="A2:E2"/>
    <mergeCell ref="A3:E3"/>
    <mergeCell ref="A4:E4"/>
    <mergeCell ref="A5:E5"/>
    <mergeCell ref="A6:E6"/>
    <mergeCell ref="A7:E7"/>
  </mergeCells>
  <pageMargins left="0" right="0" top="0" bottom="0" header="0" footer="0"/>
  <pageSetup paperSize="189" scale="45" fitToHeight="2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01</vt:lpstr>
      <vt:lpstr>02</vt:lpstr>
      <vt:lpstr>'01'!Area_de_impressao</vt:lpstr>
      <vt:lpstr>'02'!Area_de_impressao</vt:lpstr>
    </vt:vector>
  </TitlesOfParts>
  <Company>SEFAZ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Luan Camargo Carneiro</dc:creator>
  <cp:lastModifiedBy>Luan Camargo Carneiro</cp:lastModifiedBy>
  <dcterms:created xsi:type="dcterms:W3CDTF">2024-02-19T17:16:22Z</dcterms:created>
  <dcterms:modified xsi:type="dcterms:W3CDTF">2024-03-27T19:52:50Z</dcterms:modified>
</cp:coreProperties>
</file>